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codeName="ThisWorkbook"/>
  <xr:revisionPtr revIDLastSave="132" documentId="8_{719EF70C-5A0F-4713-B8B2-067AE6C12A71}" xr6:coauthVersionLast="36" xr6:coauthVersionMax="36" xr10:uidLastSave="{7618E5C2-6272-44DF-9C48-A559A4F4372A}"/>
  <bookViews>
    <workbookView xWindow="0" yWindow="0" windowWidth="15090" windowHeight="12075" activeTab="1" xr2:uid="{B693B8A8-DF38-464C-9BE9-893571127D89}"/>
  </bookViews>
  <sheets>
    <sheet name="大会案内" sheetId="2" r:id="rId1"/>
    <sheet name="申込書" sheetId="6" r:id="rId2"/>
  </sheets>
  <definedNames>
    <definedName name="_xlnm.Print_Area" localSheetId="1">申込書!$A$1:$X$36</definedName>
    <definedName name="_xlnm.Print_Area" localSheetId="0">大会案内!$A$1:$X$46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6" l="1"/>
  <c r="Q33" i="6" s="1"/>
  <c r="AL32" i="6"/>
  <c r="AN32" i="6" s="1"/>
  <c r="A9" i="2" l="1"/>
  <c r="A46" i="2" l="1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2" i="2"/>
  <c r="A21" i="2"/>
  <c r="A20" i="2"/>
  <c r="A19" i="2"/>
  <c r="A18" i="2"/>
  <c r="A17" i="2"/>
  <c r="A16" i="2"/>
  <c r="A15" i="2"/>
  <c r="E13" i="2"/>
  <c r="A13" i="2"/>
  <c r="E8" i="2"/>
  <c r="I8" i="2" s="1"/>
  <c r="A8" i="2"/>
  <c r="A7" i="2"/>
  <c r="E6" i="2"/>
  <c r="L3" i="2" s="1"/>
  <c r="A6" i="2"/>
  <c r="U1" i="2"/>
  <c r="A4" i="2" l="1"/>
  <c r="D1" i="6"/>
  <c r="AH8" i="2"/>
  <c r="AH7" i="2"/>
  <c r="E18" i="2" s="1"/>
  <c r="I18" i="2" s="1"/>
  <c r="C36" i="6" l="1"/>
  <c r="F36" i="6" s="1"/>
  <c r="F21" i="2"/>
  <c r="H21" i="2" s="1"/>
  <c r="K18" i="2"/>
  <c r="O18" i="2" s="1"/>
  <c r="AH9" i="2"/>
  <c r="AH10" i="2" l="1"/>
  <c r="L25" i="2"/>
  <c r="N25" i="2" s="1"/>
  <c r="H25" i="6"/>
  <c r="K25" i="6" s="1"/>
  <c r="P24" i="2" l="1"/>
  <c r="R24" i="2" s="1"/>
  <c r="P32" i="6"/>
  <c r="R32" i="6" s="1"/>
  <c r="T2" i="6"/>
  <c r="X2" i="6" s="1"/>
  <c r="N2" i="6"/>
  <c r="R2" i="6" s="1"/>
  <c r="F2" i="6" l="1"/>
  <c r="I33" i="6" l="1"/>
  <c r="I32" i="6"/>
  <c r="I31" i="6"/>
  <c r="I30" i="6"/>
  <c r="I29" i="6"/>
  <c r="J2" i="6"/>
  <c r="I34" i="6" l="1"/>
</calcChain>
</file>

<file path=xl/sharedStrings.xml><?xml version="1.0" encoding="utf-8"?>
<sst xmlns="http://schemas.openxmlformats.org/spreadsheetml/2006/main" count="144" uniqueCount="123">
  <si>
    <t>記</t>
  </si>
  <si>
    <t>各　位</t>
    <rPh sb="0" eb="1">
      <t>カク</t>
    </rPh>
    <rPh sb="2" eb="3">
      <t>クライ</t>
    </rPh>
    <phoneticPr fontId="1"/>
  </si>
  <si>
    <t>大会回数</t>
    <rPh sb="0" eb="2">
      <t>タイカイ</t>
    </rPh>
    <rPh sb="2" eb="4">
      <t>カイスウ</t>
    </rPh>
    <phoneticPr fontId="1"/>
  </si>
  <si>
    <t>大会名称</t>
    <rPh sb="0" eb="2">
      <t>タイカイ</t>
    </rPh>
    <rPh sb="2" eb="4">
      <t>メイショウ</t>
    </rPh>
    <phoneticPr fontId="1"/>
  </si>
  <si>
    <t>大会月日</t>
    <rPh sb="0" eb="2">
      <t>タイカイ</t>
    </rPh>
    <rPh sb="2" eb="4">
      <t>ツキヒ</t>
    </rPh>
    <phoneticPr fontId="1"/>
  </si>
  <si>
    <t>開会式時間</t>
    <rPh sb="0" eb="2">
      <t>カイカイ</t>
    </rPh>
    <rPh sb="2" eb="3">
      <t>シキ</t>
    </rPh>
    <rPh sb="3" eb="5">
      <t>ジカン</t>
    </rPh>
    <phoneticPr fontId="1"/>
  </si>
  <si>
    <t>会場&amp;電話番号</t>
    <rPh sb="0" eb="2">
      <t>カイジョウ</t>
    </rPh>
    <rPh sb="3" eb="5">
      <t>デンワ</t>
    </rPh>
    <rPh sb="5" eb="7">
      <t>バンゴウ</t>
    </rPh>
    <phoneticPr fontId="1"/>
  </si>
  <si>
    <t>送信時期</t>
    <rPh sb="0" eb="2">
      <t>ソウシン</t>
    </rPh>
    <rPh sb="2" eb="4">
      <t>ジキ</t>
    </rPh>
    <phoneticPr fontId="1"/>
  </si>
  <si>
    <t>〒621-0013　亀岡市大井町並河2-24-3　西台卓球場</t>
    <phoneticPr fontId="1"/>
  </si>
  <si>
    <t>締切り日</t>
    <rPh sb="0" eb="2">
      <t>シメキ</t>
    </rPh>
    <rPh sb="3" eb="4">
      <t>ビ</t>
    </rPh>
    <phoneticPr fontId="1"/>
  </si>
  <si>
    <t>②出場者はゼッケンを着用のこと。</t>
    <phoneticPr fontId="1"/>
  </si>
  <si>
    <t>クラブ名</t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</si>
  <si>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</si>
  <si>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</si>
  <si>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電話</t>
    <phoneticPr fontId="1"/>
  </si>
  <si>
    <t>大会当日連絡可能な方の名前</t>
    <rPh sb="0" eb="2">
      <t>タイカイ</t>
    </rPh>
    <rPh sb="2" eb="4">
      <t>トウジツ</t>
    </rPh>
    <rPh sb="4" eb="6">
      <t>レンラク</t>
    </rPh>
    <rPh sb="6" eb="8">
      <t>カノウ</t>
    </rPh>
    <rPh sb="9" eb="10">
      <t>カタ</t>
    </rPh>
    <rPh sb="11" eb="13">
      <t>ナマエ</t>
    </rPh>
    <phoneticPr fontId="1"/>
  </si>
  <si>
    <t>男女</t>
    <phoneticPr fontId="1"/>
  </si>
  <si>
    <t>名　　　前</t>
    <phoneticPr fontId="1"/>
  </si>
  <si>
    <t>参加費
(円)</t>
    <rPh sb="0" eb="3">
      <t>サンカヒ</t>
    </rPh>
    <rPh sb="5" eb="6">
      <t>エン</t>
    </rPh>
    <phoneticPr fontId="1"/>
  </si>
  <si>
    <t>協会員</t>
    <rPh sb="0" eb="3">
      <t>キョウカイイン</t>
    </rPh>
    <phoneticPr fontId="1"/>
  </si>
  <si>
    <t>一般･大学生</t>
    <rPh sb="0" eb="2">
      <t>イッパン</t>
    </rPh>
    <rPh sb="3" eb="6">
      <t>ダイガクセイ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</si>
  <si>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</si>
  <si>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</si>
  <si>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人</t>
    <rPh sb="0" eb="1">
      <t>ヒト</t>
    </rPh>
    <phoneticPr fontId="1"/>
  </si>
  <si>
    <t>区分</t>
    <rPh sb="0" eb="2">
      <t>クブン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</si>
  <si>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</si>
  <si>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</si>
  <si>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昼食弁当</t>
    <rPh sb="0" eb="2">
      <t>チュウショク</t>
    </rPh>
    <rPh sb="2" eb="4">
      <t>ベントウ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</si>
  <si>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</si>
  <si>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</si>
  <si>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https://kametaku.work /　または　「亀岡市卓球協会」←検索</t>
    <phoneticPr fontId="1"/>
  </si>
  <si>
    <t>①試合球はニッタク製40mmプラスチック球を使用します。</t>
    <phoneticPr fontId="1"/>
  </si>
  <si>
    <t>協会員900円、一般社会人･大学生1,000円、高校生800円、中学生以下500円</t>
    <rPh sb="6" eb="7">
      <t>エン</t>
    </rPh>
    <rPh sb="24" eb="27">
      <t>コウコウセイ</t>
    </rPh>
    <rPh sb="30" eb="31">
      <t>エン</t>
    </rPh>
    <rPh sb="32" eb="37">
      <t>チュウガクセイイカ</t>
    </rPh>
    <rPh sb="40" eb="41">
      <t>エン</t>
    </rPh>
    <phoneticPr fontId="1"/>
  </si>
  <si>
    <t>大会名称</t>
    <phoneticPr fontId="1"/>
  </si>
  <si>
    <t>参加資格</t>
  </si>
  <si>
    <t>日　時</t>
  </si>
  <si>
    <t>会　場</t>
  </si>
  <si>
    <t>種　目</t>
  </si>
  <si>
    <t>参加費</t>
  </si>
  <si>
    <t>表　彰</t>
  </si>
  <si>
    <t>申込方法</t>
  </si>
  <si>
    <t>問合せ先</t>
  </si>
  <si>
    <t>その他</t>
  </si>
  <si>
    <t>試合形式</t>
    <rPh sb="0" eb="2">
      <t>シアイ</t>
    </rPh>
    <rPh sb="2" eb="4">
      <t>ケイシキ</t>
    </rPh>
    <phoneticPr fontId="1"/>
  </si>
  <si>
    <t>3～4名の予選リ－グ戦を行い、上位1,2位が決勝ト－ナメントに進めます。</t>
    <phoneticPr fontId="1"/>
  </si>
  <si>
    <t>全てのトーナメントにおいて、３位決定戦は行いません。</t>
    <phoneticPr fontId="1"/>
  </si>
  <si>
    <t>3,4位の方には3,4位トーナメントを実施します。</t>
    <phoneticPr fontId="1"/>
  </si>
  <si>
    <t>予選リ－グ戦・ト－ナメントともに、11本5ゲームマッチを基本に行います。</t>
    <rPh sb="0" eb="2">
      <t>ヨセン</t>
    </rPh>
    <phoneticPr fontId="1"/>
  </si>
  <si>
    <t>①亀岡市卓球協会ホームページからの申込み</t>
    <rPh sb="1" eb="4">
      <t>カメオカシ</t>
    </rPh>
    <rPh sb="4" eb="8">
      <t>タッキュウキョウカイ</t>
    </rPh>
    <phoneticPr fontId="1"/>
  </si>
  <si>
    <t>◆参加費</t>
    <rPh sb="1" eb="4">
      <t>サンカヒ</t>
    </rPh>
    <phoneticPr fontId="1"/>
  </si>
  <si>
    <t>費用</t>
    <rPh sb="0" eb="2">
      <t>ヒヨウ</t>
    </rPh>
    <phoneticPr fontId="1"/>
  </si>
  <si>
    <t>TEL 0771-22-9050   FAX 0771-22-9077　メール nishidaihall@ma.e-broad.ne.jp</t>
    <phoneticPr fontId="1"/>
  </si>
  <si>
    <t>団体戦の参加費は、チーム内の一番高い人の参加費区分になります。</t>
  </si>
  <si>
    <t>団体戦</t>
    <rPh sb="0" eb="2">
      <t>ダンタイ</t>
    </rPh>
    <rPh sb="2" eb="3">
      <t>セン</t>
    </rPh>
    <phoneticPr fontId="1"/>
  </si>
  <si>
    <t>亀岡市卓球協会 会長　山岡　良右</t>
    <phoneticPr fontId="1"/>
  </si>
  <si>
    <t>申込書Excelファイルをダウンロードすることもできます。</t>
    <rPh sb="0" eb="2">
      <t>モウシコミ</t>
    </rPh>
    <rPh sb="2" eb="3">
      <t>ショ</t>
    </rPh>
    <phoneticPr fontId="1"/>
  </si>
  <si>
    <t>③昼食(650円)ご希望の方は、数量をまとめて申し込んで下さい。（当日受付不可）　</t>
    <rPh sb="7" eb="8">
      <t>エン</t>
    </rPh>
    <phoneticPr fontId="1"/>
  </si>
  <si>
    <t>申込受付開始</t>
    <rPh sb="0" eb="2">
      <t>モウシコミ</t>
    </rPh>
    <rPh sb="2" eb="4">
      <t>ウケツケ</t>
    </rPh>
    <rPh sb="4" eb="6">
      <t>カイシ</t>
    </rPh>
    <phoneticPr fontId="1"/>
  </si>
  <si>
    <t>受付人数</t>
    <rPh sb="0" eb="2">
      <t>ウケツケ</t>
    </rPh>
    <rPh sb="2" eb="4">
      <t>ニンズウ</t>
    </rPh>
    <phoneticPr fontId="1"/>
  </si>
  <si>
    <t>～</t>
    <phoneticPr fontId="1"/>
  </si>
  <si>
    <t>申込期間</t>
    <rPh sb="0" eb="2">
      <t>モウシコミ</t>
    </rPh>
    <rPh sb="2" eb="4">
      <t>キカン</t>
    </rPh>
    <phoneticPr fontId="1"/>
  </si>
  <si>
    <t>の間に申し込んでください。</t>
    <rPh sb="1" eb="2">
      <t>アイダ</t>
    </rPh>
    <rPh sb="3" eb="4">
      <t>モウ</t>
    </rPh>
    <rPh sb="5" eb="6">
      <t>コ</t>
    </rPh>
    <phoneticPr fontId="1"/>
  </si>
  <si>
    <t>大会開催日</t>
    <rPh sb="0" eb="2">
      <t>タイカイ</t>
    </rPh>
    <rPh sb="2" eb="4">
      <t>カイサイ</t>
    </rPh>
    <rPh sb="4" eb="5">
      <t>ヒ</t>
    </rPh>
    <phoneticPr fontId="1"/>
  </si>
  <si>
    <t>④駐車場は、体育館から北100mの第９駐車場をご利用下さい。      　</t>
    <rPh sb="11" eb="12">
      <t>キタ</t>
    </rPh>
    <phoneticPr fontId="1"/>
  </si>
  <si>
    <t>男・女別　A級、B級、C級の3クラスでのシングルス戦</t>
    <rPh sb="6" eb="7">
      <t>キュウ</t>
    </rPh>
    <rPh sb="9" eb="10">
      <t>キュウ</t>
    </rPh>
    <rPh sb="12" eb="13">
      <t>キュウ</t>
    </rPh>
    <phoneticPr fontId="1"/>
  </si>
  <si>
    <t>＊各級で参加者が、著しく少なかった場合（５人以下）は、級統合する事があります。</t>
  </si>
  <si>
    <r>
      <rPr>
        <b/>
        <sz val="12"/>
        <color rgb="FFFF0000"/>
        <rFont val="Yu Gothic"/>
        <family val="3"/>
        <charset val="128"/>
        <scheme val="minor"/>
      </rPr>
      <t>ランクの強い順</t>
    </r>
    <r>
      <rPr>
        <sz val="12"/>
        <rFont val="Yu Gothic"/>
        <family val="3"/>
        <charset val="128"/>
        <scheme val="minor"/>
      </rPr>
      <t>に記入して下さい。</t>
    </r>
    <r>
      <rPr>
        <sz val="11"/>
        <rFont val="Yu Gothic"/>
        <family val="3"/>
        <charset val="128"/>
        <scheme val="minor"/>
      </rPr>
      <t>用紙が不足する場合は、コピーして使ってください。</t>
    </r>
    <phoneticPr fontId="1"/>
  </si>
  <si>
    <t>亀岡オープン卓球大会(級別シングルス)</t>
    <rPh sb="11" eb="12">
      <t>キュウ</t>
    </rPh>
    <rPh sb="12" eb="13">
      <t>ベツ</t>
    </rPh>
    <phoneticPr fontId="1"/>
  </si>
  <si>
    <t>①各級の決勝トーナメント1～3位まで賞状と賞品を贈ります</t>
    <rPh sb="1" eb="3">
      <t>カクキュウ</t>
    </rPh>
    <rPh sb="3" eb="4">
      <t>チュウブ</t>
    </rPh>
    <rPh sb="4" eb="6">
      <t>ケッショウ</t>
    </rPh>
    <rPh sb="15" eb="16">
      <t>イ</t>
    </rPh>
    <rPh sb="18" eb="20">
      <t>ショウジョウ</t>
    </rPh>
    <rPh sb="21" eb="23">
      <t>ショウヒン</t>
    </rPh>
    <rPh sb="24" eb="25">
      <t>オク</t>
    </rPh>
    <phoneticPr fontId="1"/>
  </si>
  <si>
    <t>②各級の3,4位トーナメント1位には賞品を贈ります。</t>
    <rPh sb="1" eb="3">
      <t>カクキュウ</t>
    </rPh>
    <phoneticPr fontId="1"/>
  </si>
  <si>
    <t>種目：</t>
    <phoneticPr fontId="1"/>
  </si>
  <si>
    <t>記入上の注意：</t>
    <rPh sb="0" eb="2">
      <t>キニュウ</t>
    </rPh>
    <rPh sb="2" eb="3">
      <t>ウエ</t>
    </rPh>
    <rPh sb="4" eb="6">
      <t>チュウイ</t>
    </rPh>
    <phoneticPr fontId="1"/>
  </si>
  <si>
    <t>2023年1月吉日</t>
    <rPh sb="4" eb="5">
      <t>ネン</t>
    </rPh>
    <rPh sb="6" eb="7">
      <t>ガツ</t>
    </rPh>
    <rPh sb="7" eb="9">
      <t>キチジツ</t>
    </rPh>
    <phoneticPr fontId="1"/>
  </si>
  <si>
    <t>申し込み先着300名です。</t>
    <rPh sb="0" eb="1">
      <t>モウ</t>
    </rPh>
    <rPh sb="2" eb="3">
      <t>コ</t>
    </rPh>
    <rPh sb="4" eb="6">
      <t>センチャク</t>
    </rPh>
    <rPh sb="9" eb="10">
      <t>メイ</t>
    </rPh>
    <phoneticPr fontId="1"/>
  </si>
  <si>
    <t>受付させて頂いた方の名簿は、</t>
    <rPh sb="0" eb="2">
      <t>ウケツケ</t>
    </rPh>
    <rPh sb="5" eb="6">
      <t>イタダ</t>
    </rPh>
    <rPh sb="8" eb="9">
      <t>カタ</t>
    </rPh>
    <rPh sb="10" eb="12">
      <t>メイボ</t>
    </rPh>
    <phoneticPr fontId="1"/>
  </si>
  <si>
    <t>名簿公開日</t>
    <rPh sb="0" eb="2">
      <t>メイボ</t>
    </rPh>
    <rPh sb="2" eb="5">
      <t>コウカイビ</t>
    </rPh>
    <phoneticPr fontId="1"/>
  </si>
  <si>
    <t>亀岡市曽我部町穴太土渕33-1 （京都縦貫道亀岡インターから国道372号線を西に500m）</t>
    <rPh sb="30" eb="32">
      <t>コクドウ</t>
    </rPh>
    <rPh sb="35" eb="37">
      <t>ゴウセン</t>
    </rPh>
    <rPh sb="38" eb="39">
      <t>ニシ</t>
    </rPh>
    <phoneticPr fontId="1"/>
  </si>
  <si>
    <t>亀岡運動公園体育館・大フロア    （TEL 0771-25-0372）</t>
    <rPh sb="10" eb="11">
      <t>ダイ</t>
    </rPh>
    <phoneticPr fontId="1"/>
  </si>
  <si>
    <t>【ゆうちょ銀行から振り込む場合】</t>
  </si>
  <si>
    <t>ゆうちょ銀行</t>
  </si>
  <si>
    <t>口座番号 １４４４０－４６０４９２７１</t>
  </si>
  <si>
    <t>口座名義 亀岡市卓球協会</t>
  </si>
  <si>
    <t>【他の銀行から振り込む場合】</t>
  </si>
  <si>
    <t>店番 ４４８</t>
  </si>
  <si>
    <t>口座番号 ４６０４９２７</t>
  </si>
  <si>
    <t>②西台卓球場へ申込書･参加費を持参(月曜日は休み)またはファックス、もしくはメール</t>
    <rPh sb="11" eb="14">
      <t>サンカヒ</t>
    </rPh>
    <phoneticPr fontId="1"/>
  </si>
  <si>
    <t>振込み期限</t>
    <rPh sb="0" eb="2">
      <t>フリコ</t>
    </rPh>
    <rPh sb="3" eb="5">
      <t>キゲン</t>
    </rPh>
    <phoneticPr fontId="1"/>
  </si>
  <si>
    <t>受付させて頂いた方の名簿は</t>
    <rPh sb="0" eb="2">
      <t>ウケツケ</t>
    </rPh>
    <rPh sb="5" eb="6">
      <t>イタダ</t>
    </rPh>
    <rPh sb="8" eb="9">
      <t>カタ</t>
    </rPh>
    <rPh sb="10" eb="12">
      <t>メイボ</t>
    </rPh>
    <phoneticPr fontId="1"/>
  </si>
  <si>
    <t xml:space="preserve">以降の棄権・キャンセルは参加費を請求させて頂きます。
</t>
    <phoneticPr fontId="1"/>
  </si>
  <si>
    <t>＊</t>
    <phoneticPr fontId="1"/>
  </si>
  <si>
    <t>◆参加費の扱いについては下記を○で囲んでください。</t>
    <phoneticPr fontId="1"/>
  </si>
  <si>
    <t>段本事務局長　TEL 090-2283-4493　まで</t>
    <rPh sb="0" eb="2">
      <t>ダンモト</t>
    </rPh>
    <phoneticPr fontId="1"/>
  </si>
  <si>
    <t>①　西台卓球場に払込み</t>
    <phoneticPr fontId="1"/>
  </si>
  <si>
    <t xml:space="preserve">②　ゆうちょ銀行振込み </t>
    <phoneticPr fontId="1"/>
  </si>
  <si>
    <t xml:space="preserve">   ＊      参加費の当日払いは、受付が混雑しますのでお断りします。</t>
    <phoneticPr fontId="1"/>
  </si>
  <si>
    <r>
      <t>＊前回の当大会で優勝された方は、</t>
    </r>
    <r>
      <rPr>
        <sz val="11"/>
        <rFont val="Yu Gothic"/>
        <family val="3"/>
        <charset val="128"/>
        <scheme val="minor"/>
      </rPr>
      <t>2年間は</t>
    </r>
    <r>
      <rPr>
        <sz val="11"/>
        <rFont val="Yu Gothic"/>
        <family val="2"/>
        <scheme val="minor"/>
      </rPr>
      <t>1ランク上の級に出場して下さい。</t>
    </r>
    <rPh sb="1" eb="3">
      <t>ゼンカイ</t>
    </rPh>
    <rPh sb="4" eb="5">
      <t>トウ</t>
    </rPh>
    <rPh sb="17" eb="19">
      <t>ネンカン</t>
    </rPh>
    <phoneticPr fontId="1"/>
  </si>
  <si>
    <t>ご確認をお願いします。</t>
    <phoneticPr fontId="1"/>
  </si>
  <si>
    <t>振込み名義（            　　　        　　             ）</t>
    <rPh sb="0" eb="2">
      <t>フリコ</t>
    </rPh>
    <phoneticPr fontId="1"/>
  </si>
  <si>
    <t>に亀岡市卓球協会ホームページに掲載しますので、</t>
    <rPh sb="1" eb="4">
      <t>カメオカシ</t>
    </rPh>
    <rPh sb="4" eb="6">
      <t>タッキュウ</t>
    </rPh>
    <phoneticPr fontId="1"/>
  </si>
  <si>
    <t>オープン大会のため特に問いません</t>
    <phoneticPr fontId="1"/>
  </si>
  <si>
    <t>級</t>
    <rPh sb="0" eb="1">
      <t>キュウ</t>
    </rPh>
    <phoneticPr fontId="1"/>
  </si>
  <si>
    <t>住所</t>
    <rPh sb="0" eb="2">
      <t>ジュウショ</t>
    </rPh>
    <phoneticPr fontId="1"/>
  </si>
  <si>
    <r>
      <rPr>
        <sz val="7"/>
        <rFont val="Yu Gothic"/>
        <family val="3"/>
        <charset val="128"/>
        <scheme val="minor"/>
      </rPr>
      <t>Tﾘｰｸﾞ</t>
    </r>
    <r>
      <rPr>
        <sz val="10"/>
        <rFont val="Yu Gothic"/>
        <family val="3"/>
        <charset val="128"/>
        <scheme val="minor"/>
      </rPr>
      <t xml:space="preserve">
挑戦</t>
    </r>
    <rPh sb="6" eb="8">
      <t>チョウセン</t>
    </rPh>
    <phoneticPr fontId="1"/>
  </si>
  <si>
    <r>
      <t>オープニングイベント</t>
    </r>
    <r>
      <rPr>
        <b/>
        <sz val="11"/>
        <rFont val="Yu Gothic"/>
        <family val="3"/>
        <charset val="128"/>
        <scheme val="minor"/>
      </rPr>
      <t>９:００開始</t>
    </r>
    <rPh sb="14" eb="16">
      <t>カイシ</t>
    </rPh>
    <phoneticPr fontId="1"/>
  </si>
  <si>
    <t>開場８：３０</t>
    <rPh sb="0" eb="2">
      <t>カイジョウ</t>
    </rPh>
    <phoneticPr fontId="1"/>
  </si>
  <si>
    <t>男女別　A級、B級、C級の3クラスでのシングルス戦　</t>
    <phoneticPr fontId="1"/>
  </si>
  <si>
    <t>オープニングイベントでTリーグ「京都カグヤライズ選手にチャレンジ5点マッチ」イベントを実施します。
希望者は〇印を記入してください。希望者の中から当日抽選で挑戦者を決めます。</t>
    <rPh sb="16" eb="18">
      <t>キョウト</t>
    </rPh>
    <rPh sb="24" eb="26">
      <t>センシュ</t>
    </rPh>
    <rPh sb="33" eb="34">
      <t>テン</t>
    </rPh>
    <rPh sb="43" eb="45">
      <t>ジッシ</t>
    </rPh>
    <rPh sb="50" eb="52">
      <t>キボウ</t>
    </rPh>
    <rPh sb="52" eb="53">
      <t>シャ</t>
    </rPh>
    <rPh sb="55" eb="56">
      <t>シルシ</t>
    </rPh>
    <rPh sb="57" eb="59">
      <t>キニュウ</t>
    </rPh>
    <rPh sb="66" eb="69">
      <t>キボウシャ</t>
    </rPh>
    <rPh sb="70" eb="71">
      <t>ナカ</t>
    </rPh>
    <rPh sb="73" eb="75">
      <t>トウジツ</t>
    </rPh>
    <phoneticPr fontId="1"/>
  </si>
  <si>
    <t>試合開始は10:00頃、決勝戦終了は午後8時頃を予定しています。</t>
    <rPh sb="10" eb="11">
      <t>ゴロ</t>
    </rPh>
    <rPh sb="24" eb="26">
      <t>ヨテイ</t>
    </rPh>
    <phoneticPr fontId="1"/>
  </si>
  <si>
    <t>③大会開会式</t>
    <phoneticPr fontId="1"/>
  </si>
  <si>
    <t>オープニングイベント</t>
    <phoneticPr fontId="1"/>
  </si>
  <si>
    <t>②Tリーグ京都カグヤライズの紹介と選手にチャレンジ5点マッチ</t>
    <rPh sb="17" eb="19">
      <t>センシュ</t>
    </rPh>
    <rPh sb="26" eb="27">
      <t>テン</t>
    </rPh>
    <phoneticPr fontId="1"/>
  </si>
  <si>
    <t>➀新卓球台の披露式(今年の全日本卓球選手権使用台に全て入替)</t>
    <rPh sb="10" eb="12">
      <t>コトシ</t>
    </rPh>
    <rPh sb="13" eb="18">
      <t>ゼンニッポンタッキュウ</t>
    </rPh>
    <rPh sb="18" eb="21">
      <t>センシュケン</t>
    </rPh>
    <rPh sb="21" eb="24">
      <t>シヨウダイ</t>
    </rPh>
    <rPh sb="25" eb="26">
      <t>スベ</t>
    </rPh>
    <rPh sb="27" eb="29">
      <t>イレカエ</t>
    </rPh>
    <phoneticPr fontId="1"/>
  </si>
  <si>
    <t>までに協会ホームページに掲載します。</t>
    <phoneticPr fontId="1"/>
  </si>
  <si>
    <t>参加費は下記に振り込むか、西台卓球場に持参をお願いします。当日払いは受付けません。</t>
    <rPh sb="0" eb="3">
      <t>サンカヒ</t>
    </rPh>
    <rPh sb="4" eb="6">
      <t>カキ</t>
    </rPh>
    <rPh sb="7" eb="8">
      <t>フ</t>
    </rPh>
    <rPh sb="9" eb="10">
      <t>コ</t>
    </rPh>
    <rPh sb="13" eb="18">
      <t>ニシダイタッキュウジョウ</t>
    </rPh>
    <rPh sb="19" eb="21">
      <t>ジサン</t>
    </rPh>
    <rPh sb="23" eb="24">
      <t>ネガ</t>
    </rPh>
    <phoneticPr fontId="1"/>
  </si>
  <si>
    <t>振込みの場合は、ホームページで受付名簿を確認後に振込みをお願いします。</t>
    <rPh sb="0" eb="2">
      <t>フリコ</t>
    </rPh>
    <rPh sb="4" eb="6">
      <t>バアイ</t>
    </rPh>
    <rPh sb="15" eb="17">
      <t>ウケツケ</t>
    </rPh>
    <rPh sb="17" eb="19">
      <t>メイボ</t>
    </rPh>
    <rPh sb="20" eb="23">
      <t>カクニンゴ</t>
    </rPh>
    <rPh sb="24" eb="26">
      <t>フリコ</t>
    </rPh>
    <rPh sb="29" eb="30">
      <t>ネガ</t>
    </rPh>
    <phoneticPr fontId="1"/>
  </si>
  <si>
    <t>まで振込み願います。</t>
    <rPh sb="2" eb="4">
      <t>フリコ</t>
    </rPh>
    <rPh sb="5" eb="6">
      <t>ネガ</t>
    </rPh>
    <phoneticPr fontId="1"/>
  </si>
  <si>
    <t>振込み期間：受付名簿のホームページ掲載後から</t>
    <rPh sb="6" eb="8">
      <t>ウケツケ</t>
    </rPh>
    <rPh sb="8" eb="10">
      <t>メイボ</t>
    </rPh>
    <rPh sb="17" eb="19">
      <t>ケイサイ</t>
    </rPh>
    <rPh sb="19" eb="20">
      <t>ゴ</t>
    </rPh>
    <phoneticPr fontId="1"/>
  </si>
  <si>
    <t>までに振込をお願いします。</t>
    <rPh sb="3" eb="5">
      <t>フリコミ</t>
    </rPh>
    <rPh sb="7" eb="8">
      <t>ネガ</t>
    </rPh>
    <phoneticPr fontId="1"/>
  </si>
  <si>
    <t>振込み期間：受付名簿をホームページでご確認後</t>
    <rPh sb="0" eb="2">
      <t>フリコ</t>
    </rPh>
    <rPh sb="3" eb="5">
      <t>キカン</t>
    </rPh>
    <rPh sb="19" eb="22">
      <t>カクニンゴ</t>
    </rPh>
    <phoneticPr fontId="1"/>
  </si>
  <si>
    <t>名簿は</t>
    <rPh sb="0" eb="2">
      <t>メイボ</t>
    </rPh>
    <phoneticPr fontId="1"/>
  </si>
  <si>
    <t>までに協会ホームページに掲載</t>
    <phoneticPr fontId="1"/>
  </si>
  <si>
    <t>します。</t>
    <phoneticPr fontId="1"/>
  </si>
  <si>
    <t>までに振込み願います。</t>
    <rPh sb="3" eb="5">
      <t>フリコ</t>
    </rPh>
    <rPh sb="6" eb="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</si>
</sst>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yyyy&quot;年&quot;m&quot;月&quot;d&quot;日&quot;;@"/>
    <numFmt numFmtId="177" formatCode="[$-409]h:mm\ AM/PM;@"/>
    <numFmt numFmtId="178" formatCode="m&quot;月&quot;d&quot;日&quot;;@"/>
    <numFmt numFmtId="179" formatCode="#,##0&quot;円&quot;"/>
    <numFmt numFmtId="180" formatCode="h:mm;@"/>
  </numFmts>
  <fonts count="1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u/>
      <sz val="11"/>
      <name val="Yu Gothic"/>
      <family val="2"/>
      <scheme val="minor"/>
    </font>
    <font>
      <u/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u/>
      <sz val="14"/>
      <name val="Yu Gothic"/>
      <family val="2"/>
      <scheme val="minor"/>
    </font>
    <font>
      <sz val="11"/>
      <name val="游ゴシック"/>
      <family val="2"/>
      <charset val="128"/>
    </font>
    <font>
      <b/>
      <sz val="1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12"/>
      <name val="Yu Gothic"/>
      <family val="3"/>
      <charset val="128"/>
      <scheme val="minor"/>
    </font>
    <font>
      <u/>
      <sz val="14"/>
      <name val="Yu Gothic"/>
      <family val="3"/>
      <charset val="128"/>
      <scheme val="minor"/>
    </font>
    <font>
      <sz val="16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7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/>
    <xf numFmtId="176" fontId="6" fillId="0" borderId="0" xfId="0" applyNumberFormat="1" applyFont="1" applyAlignment="1"/>
    <xf numFmtId="0" fontId="8" fillId="0" borderId="0" xfId="0" applyFont="1"/>
    <xf numFmtId="0" fontId="6" fillId="0" borderId="0" xfId="0" applyFont="1" applyBorder="1" applyAlignment="1"/>
    <xf numFmtId="5" fontId="6" fillId="0" borderId="0" xfId="0" applyNumberFormat="1" applyFont="1" applyBorder="1" applyAlignment="1"/>
    <xf numFmtId="0" fontId="6" fillId="0" borderId="0" xfId="0" applyFont="1" applyBorder="1"/>
    <xf numFmtId="178" fontId="6" fillId="0" borderId="0" xfId="0" applyNumberFormat="1" applyFont="1" applyAlignment="1">
      <alignment wrapText="1"/>
    </xf>
    <xf numFmtId="56" fontId="6" fillId="0" borderId="0" xfId="0" applyNumberFormat="1" applyFont="1" applyAlignment="1"/>
    <xf numFmtId="0" fontId="6" fillId="0" borderId="0" xfId="0" applyFont="1" applyFill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176" fontId="9" fillId="0" borderId="0" xfId="0" applyNumberFormat="1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14" fillId="0" borderId="0" xfId="0" applyFont="1"/>
    <xf numFmtId="179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76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shrinkToFit="1"/>
    </xf>
    <xf numFmtId="0" fontId="6" fillId="0" borderId="8" xfId="0" applyFont="1" applyBorder="1" applyAlignment="1">
      <alignment horizontal="center" vertical="center"/>
    </xf>
    <xf numFmtId="178" fontId="2" fillId="0" borderId="0" xfId="0" applyNumberFormat="1" applyFont="1" applyAlignment="1">
      <alignment wrapText="1"/>
    </xf>
    <xf numFmtId="178" fontId="2" fillId="0" borderId="0" xfId="0" applyNumberFormat="1" applyFont="1" applyAlignment="1"/>
    <xf numFmtId="0" fontId="6" fillId="0" borderId="9" xfId="0" applyFont="1" applyBorder="1" applyAlignment="1">
      <alignment vertical="center" wrapText="1"/>
    </xf>
    <xf numFmtId="177" fontId="2" fillId="0" borderId="0" xfId="0" applyNumberFormat="1" applyFont="1" applyAlignment="1"/>
    <xf numFmtId="180" fontId="9" fillId="0" borderId="0" xfId="0" applyNumberFormat="1" applyFont="1" applyAlignment="1"/>
    <xf numFmtId="0" fontId="9" fillId="0" borderId="0" xfId="0" applyFont="1" applyAlignment="1">
      <alignment horizontal="right"/>
    </xf>
    <xf numFmtId="0" fontId="6" fillId="0" borderId="0" xfId="0" applyFont="1" applyBorder="1" applyAlignment="1">
      <alignment horizontal="right" vertical="top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0" borderId="7" xfId="0" applyFont="1" applyBorder="1"/>
    <xf numFmtId="176" fontId="2" fillId="0" borderId="0" xfId="0" applyNumberFormat="1" applyFont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/>
    </xf>
    <xf numFmtId="0" fontId="6" fillId="0" borderId="0" xfId="0" applyFont="1" applyFill="1" applyAlignment="1">
      <alignment horizontal="right"/>
    </xf>
    <xf numFmtId="176" fontId="2" fillId="0" borderId="0" xfId="0" applyNumberFormat="1" applyFont="1" applyFill="1" applyAlignment="1"/>
    <xf numFmtId="0" fontId="6" fillId="0" borderId="9" xfId="0" applyFont="1" applyFill="1" applyBorder="1" applyAlignment="1"/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/>
    <xf numFmtId="179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6" fillId="0" borderId="0" xfId="0" applyNumberFormat="1" applyFont="1" applyAlignment="1">
      <alignment horizontal="left"/>
    </xf>
    <xf numFmtId="180" fontId="6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horizontal="right"/>
    </xf>
    <xf numFmtId="5" fontId="6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center" shrinkToFit="1"/>
    </xf>
    <xf numFmtId="178" fontId="2" fillId="0" borderId="0" xfId="0" applyNumberFormat="1" applyFont="1" applyAlignment="1">
      <alignment horizontal="center"/>
    </xf>
    <xf numFmtId="176" fontId="2" fillId="0" borderId="7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right"/>
    </xf>
    <xf numFmtId="179" fontId="2" fillId="0" borderId="1" xfId="0" applyNumberFormat="1" applyFont="1" applyFill="1" applyBorder="1" applyAlignment="1">
      <alignment horizontal="right" vertical="center"/>
    </xf>
    <xf numFmtId="179" fontId="2" fillId="0" borderId="3" xfId="0" applyNumberFormat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right" shrinkToFi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178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4</xdr:row>
      <xdr:rowOff>400050</xdr:rowOff>
    </xdr:from>
    <xdr:to>
      <xdr:col>21</xdr:col>
      <xdr:colOff>266700</xdr:colOff>
      <xdr:row>6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7FD0AC5-BA22-433A-923E-EA52E7B29291}"/>
            </a:ext>
          </a:extLst>
        </xdr:cNvPr>
        <xdr:cNvSpPr txBox="1"/>
      </xdr:nvSpPr>
      <xdr:spPr>
        <a:xfrm>
          <a:off x="5724525" y="1447800"/>
          <a:ext cx="9429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良ければ携帯</a:t>
          </a:r>
        </a:p>
      </xdr:txBody>
    </xdr:sp>
    <xdr:clientData/>
  </xdr:twoCellAnchor>
  <xdr:twoCellAnchor>
    <xdr:from>
      <xdr:col>18</xdr:col>
      <xdr:colOff>228600</xdr:colOff>
      <xdr:row>1</xdr:row>
      <xdr:rowOff>190500</xdr:rowOff>
    </xdr:from>
    <xdr:to>
      <xdr:col>21</xdr:col>
      <xdr:colOff>257175</xdr:colOff>
      <xdr:row>2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E3A140C-3D2D-43D2-A61B-7890D4041416}"/>
            </a:ext>
          </a:extLst>
        </xdr:cNvPr>
        <xdr:cNvSpPr txBox="1"/>
      </xdr:nvSpPr>
      <xdr:spPr>
        <a:xfrm>
          <a:off x="5715000" y="533400"/>
          <a:ext cx="9429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良ければ携帯</a:t>
          </a:r>
        </a:p>
      </xdr:txBody>
    </xdr:sp>
    <xdr:clientData/>
  </xdr:twoCellAnchor>
  <xdr:twoCellAnchor>
    <xdr:from>
      <xdr:col>8</xdr:col>
      <xdr:colOff>285749</xdr:colOff>
      <xdr:row>12</xdr:row>
      <xdr:rowOff>9525</xdr:rowOff>
    </xdr:from>
    <xdr:to>
      <xdr:col>10</xdr:col>
      <xdr:colOff>28574</xdr:colOff>
      <xdr:row>13</xdr:row>
      <xdr:rowOff>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DCECDEB2-08FD-45A4-8537-20C995D5DAFD}"/>
            </a:ext>
          </a:extLst>
        </xdr:cNvPr>
        <xdr:cNvSpPr/>
      </xdr:nvSpPr>
      <xdr:spPr>
        <a:xfrm>
          <a:off x="2724149" y="2971800"/>
          <a:ext cx="352425" cy="228600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285749</xdr:colOff>
      <xdr:row>12</xdr:row>
      <xdr:rowOff>9525</xdr:rowOff>
    </xdr:from>
    <xdr:to>
      <xdr:col>22</xdr:col>
      <xdr:colOff>28574</xdr:colOff>
      <xdr:row>13</xdr:row>
      <xdr:rowOff>0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275E1861-B954-48CB-8105-A02E845865D7}"/>
            </a:ext>
          </a:extLst>
        </xdr:cNvPr>
        <xdr:cNvSpPr/>
      </xdr:nvSpPr>
      <xdr:spPr>
        <a:xfrm>
          <a:off x="2724149" y="2971800"/>
          <a:ext cx="352425" cy="228600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E03CF-5E9B-452A-A0BB-3796CE194691}">
  <sheetPr codeName="Sheet1"/>
  <dimension ref="A1:AY59"/>
  <sheetViews>
    <sheetView showGridLines="0" zoomScaleNormal="100" workbookViewId="0">
      <selection activeCell="M6" sqref="M6"/>
    </sheetView>
  </sheetViews>
  <sheetFormatPr defaultColWidth="3.875" defaultRowHeight="18.75"/>
  <cols>
    <col min="1" max="3" width="3.875" style="1"/>
    <col min="4" max="4" width="3.875" style="1" customWidth="1"/>
    <col min="5" max="5" width="4" style="1" customWidth="1"/>
    <col min="6" max="6" width="4" style="1" bestFit="1" customWidth="1"/>
    <col min="7" max="29" width="3.875" style="1"/>
    <col min="30" max="40" width="3.875" style="1" hidden="1" customWidth="1"/>
    <col min="41" max="49" width="3.875" style="1" customWidth="1"/>
    <col min="50" max="16384" width="3.875" style="1"/>
  </cols>
  <sheetData>
    <row r="1" spans="1:51">
      <c r="A1" s="88" t="s">
        <v>1</v>
      </c>
      <c r="B1" s="89"/>
      <c r="U1" s="16" t="str">
        <f>AH2</f>
        <v>2023年1月吉日</v>
      </c>
    </row>
    <row r="2" spans="1:51">
      <c r="Q2" s="3" t="s">
        <v>54</v>
      </c>
      <c r="R2" s="3"/>
      <c r="S2" s="3"/>
      <c r="T2" s="3"/>
      <c r="AD2" s="1" t="s">
        <v>7</v>
      </c>
      <c r="AH2" s="1" t="s">
        <v>72</v>
      </c>
    </row>
    <row r="3" spans="1:51" ht="24">
      <c r="L3" s="2" t="str">
        <f>E6&amp;"のご案内"</f>
        <v>第35回 亀岡オープン卓球大会(級別シングルス)のご案内</v>
      </c>
    </row>
    <row r="4" spans="1:51">
      <c r="A4" s="1" t="str">
        <f>"  "&amp;E6&amp;"を、下記の要領で開催致します。"</f>
        <v xml:space="preserve">  第35回 亀岡オープン卓球大会(級別シングルス)を、下記の要領で開催致します。</v>
      </c>
      <c r="AD4" s="1" t="s">
        <v>3</v>
      </c>
      <c r="AH4" s="1" t="s">
        <v>67</v>
      </c>
    </row>
    <row r="5" spans="1:51" ht="18.75" customHeight="1">
      <c r="J5" s="4" t="s">
        <v>0</v>
      </c>
      <c r="AD5" s="1" t="s">
        <v>2</v>
      </c>
      <c r="AH5" s="1">
        <v>35</v>
      </c>
    </row>
    <row r="6" spans="1:51" ht="18.75" customHeight="1">
      <c r="A6" s="22" t="str">
        <f>IF(B6="","",COUNTA(B$6:B6)&amp;".")</f>
        <v>1.</v>
      </c>
      <c r="B6" s="1" t="s">
        <v>33</v>
      </c>
      <c r="E6" s="1" t="str">
        <f>"第"&amp;AH5&amp;"回 "&amp;AH4</f>
        <v>第35回 亀岡オープン卓球大会(級別シングルス)</v>
      </c>
      <c r="AD6" s="1" t="s">
        <v>4</v>
      </c>
      <c r="AH6" s="90">
        <v>44997</v>
      </c>
      <c r="AI6" s="90"/>
      <c r="AJ6" s="90"/>
      <c r="AK6" s="90"/>
    </row>
    <row r="7" spans="1:51" ht="18.75" customHeight="1">
      <c r="A7" s="22" t="str">
        <f>IF(B7="","",COUNTA(B$6:B7)&amp;".")</f>
        <v>2.</v>
      </c>
      <c r="B7" s="1" t="s">
        <v>34</v>
      </c>
      <c r="E7" s="1" t="s">
        <v>99</v>
      </c>
      <c r="Y7" s="3"/>
      <c r="Z7" s="3"/>
      <c r="AA7" s="3"/>
      <c r="AD7" s="1" t="s">
        <v>57</v>
      </c>
      <c r="AH7" s="90">
        <f>AH6-32</f>
        <v>44965</v>
      </c>
      <c r="AI7" s="90"/>
      <c r="AJ7" s="90"/>
      <c r="AK7" s="90"/>
    </row>
    <row r="8" spans="1:51">
      <c r="A8" s="22" t="str">
        <f>IF(B8="","",COUNTA(B$6:B8)&amp;".")</f>
        <v>3.</v>
      </c>
      <c r="B8" s="1" t="s">
        <v>35</v>
      </c>
      <c r="E8" s="92">
        <f>AH6</f>
        <v>44997</v>
      </c>
      <c r="F8" s="92"/>
      <c r="G8" s="92"/>
      <c r="H8" s="92"/>
      <c r="I8" s="18" t="str">
        <f>"("&amp;TEXT(E8,"aaa")&amp;")"</f>
        <v>(日)</v>
      </c>
      <c r="J8" s="5"/>
      <c r="K8" s="3" t="s">
        <v>104</v>
      </c>
      <c r="L8" s="56"/>
      <c r="O8" s="16" t="s">
        <v>103</v>
      </c>
      <c r="P8" s="55"/>
      <c r="Q8" s="55"/>
      <c r="R8" s="55"/>
      <c r="V8" s="54"/>
      <c r="W8" s="3"/>
      <c r="AD8" s="1" t="s">
        <v>9</v>
      </c>
      <c r="AH8" s="90">
        <f>AH6-18</f>
        <v>44979</v>
      </c>
      <c r="AI8" s="90"/>
      <c r="AJ8" s="90"/>
      <c r="AK8" s="90"/>
    </row>
    <row r="9" spans="1:51" ht="18.75" customHeight="1">
      <c r="A9" s="87" t="str">
        <f>IF(B9="","",COUNTA(B$6:B9)&amp;".")</f>
        <v>4.</v>
      </c>
      <c r="B9" s="83" t="s">
        <v>109</v>
      </c>
      <c r="C9" s="23"/>
      <c r="D9" s="23"/>
      <c r="E9" s="83"/>
      <c r="F9" s="82"/>
      <c r="G9" s="82"/>
      <c r="H9" s="83" t="s">
        <v>111</v>
      </c>
      <c r="I9" s="82"/>
      <c r="J9" s="82"/>
      <c r="K9" s="23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AD9" s="1" t="s">
        <v>75</v>
      </c>
      <c r="AH9" s="90">
        <f>AH8+3</f>
        <v>44982</v>
      </c>
      <c r="AI9" s="90"/>
      <c r="AJ9" s="90"/>
      <c r="AK9" s="90"/>
    </row>
    <row r="10" spans="1:51" s="3" customFormat="1">
      <c r="A10" s="87"/>
      <c r="B10" s="23"/>
      <c r="C10" s="48"/>
      <c r="D10" s="23"/>
      <c r="E10" s="82"/>
      <c r="F10" s="82"/>
      <c r="G10" s="82"/>
      <c r="H10" s="83" t="s">
        <v>110</v>
      </c>
      <c r="I10" s="82"/>
      <c r="J10" s="82"/>
      <c r="K10" s="43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4"/>
      <c r="Y10" s="1"/>
      <c r="Z10" s="1"/>
      <c r="AA10" s="1"/>
      <c r="AD10" s="1" t="s">
        <v>86</v>
      </c>
      <c r="AE10" s="1"/>
      <c r="AF10" s="1"/>
      <c r="AG10" s="1"/>
      <c r="AH10" s="90">
        <f>AH9+8</f>
        <v>44990</v>
      </c>
      <c r="AI10" s="90"/>
      <c r="AJ10" s="90"/>
      <c r="AK10" s="90"/>
      <c r="AL10" s="1"/>
      <c r="AM10" s="1"/>
      <c r="AN10" s="1"/>
      <c r="AO10" s="1"/>
      <c r="AP10" s="1"/>
      <c r="AQ10" s="1"/>
      <c r="AR10" s="1"/>
      <c r="AU10" s="1"/>
      <c r="AV10" s="1"/>
      <c r="AW10" s="1"/>
      <c r="AX10" s="1"/>
      <c r="AY10" s="1"/>
    </row>
    <row r="11" spans="1:51" ht="18.75" customHeight="1">
      <c r="A11" s="23"/>
      <c r="B11" s="23"/>
      <c r="C11" s="23"/>
      <c r="D11" s="23"/>
      <c r="E11" s="23"/>
      <c r="F11" s="23"/>
      <c r="G11" s="23"/>
      <c r="H11" s="83" t="s">
        <v>108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AD11" s="1" t="s">
        <v>5</v>
      </c>
      <c r="AH11" s="91">
        <v>0.375</v>
      </c>
      <c r="AI11" s="91"/>
      <c r="AJ11" s="91"/>
      <c r="AL11" s="3"/>
      <c r="AM11" s="3"/>
      <c r="AN11" s="3"/>
      <c r="AO11" s="3"/>
      <c r="AP11" s="3"/>
      <c r="AQ11" s="3"/>
      <c r="AR11" s="3"/>
      <c r="AU11" s="3"/>
      <c r="AV11" s="3"/>
      <c r="AW11" s="3"/>
      <c r="AX11" s="3"/>
      <c r="AY11" s="3"/>
    </row>
    <row r="12" spans="1:51">
      <c r="A12" s="87"/>
      <c r="B12" s="23"/>
      <c r="C12" s="48"/>
      <c r="D12" s="23"/>
      <c r="E12" s="23" t="s">
        <v>107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AD12" s="1" t="s">
        <v>6</v>
      </c>
      <c r="AH12" s="1" t="s">
        <v>77</v>
      </c>
    </row>
    <row r="13" spans="1:51">
      <c r="A13" s="22" t="str">
        <f>IF(B13="","",COUNTA(B$6:B13)&amp;".")</f>
        <v>5.</v>
      </c>
      <c r="B13" s="1" t="s">
        <v>36</v>
      </c>
      <c r="E13" s="1" t="str">
        <f>AH12</f>
        <v>亀岡運動公園体育館・大フロア    （TEL 0771-25-0372）</v>
      </c>
      <c r="AD13" s="1" t="s">
        <v>53</v>
      </c>
      <c r="AH13" s="1" t="s">
        <v>52</v>
      </c>
    </row>
    <row r="14" spans="1:51">
      <c r="A14" s="22"/>
      <c r="E14" s="1" t="s">
        <v>76</v>
      </c>
    </row>
    <row r="15" spans="1:51">
      <c r="A15" s="22" t="str">
        <f>IF(B15="","",COUNTA(B$6:B15)&amp;".")</f>
        <v>6.</v>
      </c>
      <c r="B15" s="1" t="s">
        <v>37</v>
      </c>
      <c r="E15" s="1" t="s">
        <v>64</v>
      </c>
    </row>
    <row r="16" spans="1:51">
      <c r="A16" s="22" t="str">
        <f>IF(B16="","",COUNTA(B$6:B16)&amp;".")</f>
        <v/>
      </c>
      <c r="E16" s="1" t="s">
        <v>65</v>
      </c>
    </row>
    <row r="17" spans="1:51">
      <c r="A17" s="22" t="str">
        <f>IF(B17="","",COUNTA(B$6:B17)&amp;".")</f>
        <v/>
      </c>
      <c r="E17" s="1" t="s">
        <v>95</v>
      </c>
    </row>
    <row r="18" spans="1:51">
      <c r="A18" s="22" t="str">
        <f>IF(B18="","",COUNTA(B$6:B18)&amp;".")</f>
        <v>7.</v>
      </c>
      <c r="B18" s="23" t="s">
        <v>60</v>
      </c>
      <c r="C18" s="23"/>
      <c r="D18" s="23"/>
      <c r="E18" s="94">
        <f>AH7</f>
        <v>44965</v>
      </c>
      <c r="F18" s="94"/>
      <c r="G18" s="94"/>
      <c r="H18" s="94"/>
      <c r="I18" s="30" t="str">
        <f>"("&amp;TEXT(E18,"aaa")&amp;")"</f>
        <v>(水)</v>
      </c>
      <c r="J18" s="31" t="s">
        <v>59</v>
      </c>
      <c r="K18" s="94">
        <f>AH8</f>
        <v>44979</v>
      </c>
      <c r="L18" s="94"/>
      <c r="M18" s="94"/>
      <c r="N18" s="94"/>
      <c r="O18" s="30" t="str">
        <f>"("&amp;TEXT(K18,"aaa")&amp;")"</f>
        <v>(水)</v>
      </c>
      <c r="P18" s="23" t="s">
        <v>61</v>
      </c>
      <c r="Q18" s="23"/>
      <c r="R18" s="23"/>
      <c r="S18" s="23"/>
      <c r="T18" s="23"/>
      <c r="U18" s="23"/>
      <c r="V18" s="23"/>
      <c r="W18" s="23"/>
      <c r="X18" s="23"/>
    </row>
    <row r="19" spans="1:51">
      <c r="A19" s="22" t="str">
        <f>IF(B19="","",COUNTA(B$6:B19)&amp;".")</f>
        <v>8.</v>
      </c>
      <c r="B19" s="1" t="s">
        <v>58</v>
      </c>
      <c r="E19" s="1" t="s">
        <v>73</v>
      </c>
    </row>
    <row r="20" spans="1:51" ht="18.75" customHeight="1">
      <c r="A20" s="22" t="str">
        <f>IF(B20="","",COUNTA(B$6:B20)&amp;".")</f>
        <v>9.</v>
      </c>
      <c r="B20" s="1" t="s">
        <v>38</v>
      </c>
      <c r="E20" s="7" t="s">
        <v>32</v>
      </c>
      <c r="F20" s="7"/>
      <c r="G20" s="8"/>
      <c r="H20" s="8"/>
      <c r="I20" s="7"/>
      <c r="J20" s="9"/>
      <c r="K20" s="9"/>
      <c r="L20" s="9"/>
      <c r="M20" s="7"/>
      <c r="N20" s="7"/>
      <c r="O20" s="7"/>
      <c r="P20" s="7"/>
      <c r="Q20" s="7"/>
      <c r="R20" s="8"/>
      <c r="S20" s="8"/>
      <c r="AM20" s="93"/>
      <c r="AN20" s="93"/>
    </row>
    <row r="21" spans="1:51" ht="18.75" customHeight="1">
      <c r="A21" s="22" t="str">
        <f>IF(B21="","",COUNTA(B$6:B21)&amp;".")</f>
        <v/>
      </c>
      <c r="E21" s="16" t="s">
        <v>89</v>
      </c>
      <c r="F21" s="95">
        <f>AH8+1</f>
        <v>44980</v>
      </c>
      <c r="G21" s="95"/>
      <c r="H21" s="30" t="str">
        <f>"("&amp;TEXT(F21,"aaa")&amp;")"</f>
        <v>(木)</v>
      </c>
      <c r="I21" s="52" t="s">
        <v>88</v>
      </c>
      <c r="K21" s="51"/>
      <c r="M21" s="51"/>
      <c r="N21" s="51"/>
      <c r="O21" s="51"/>
      <c r="P21" s="51"/>
      <c r="Q21" s="51"/>
      <c r="R21" s="51"/>
      <c r="S21" s="51"/>
      <c r="T21" s="51"/>
      <c r="U21" s="51"/>
      <c r="W21" s="51"/>
      <c r="X21" s="51"/>
      <c r="AM21" s="93"/>
      <c r="AN21" s="93"/>
    </row>
    <row r="22" spans="1:51" ht="18" customHeight="1">
      <c r="A22" s="22" t="str">
        <f>IF(B22="","",COUNTA(B$6:B22)&amp;".")</f>
        <v/>
      </c>
      <c r="E22" s="23" t="s">
        <v>113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W22" s="33"/>
      <c r="X22" s="28"/>
      <c r="AL22" s="15"/>
      <c r="AM22" s="15"/>
      <c r="AN22" s="15"/>
      <c r="AO22" s="15"/>
      <c r="AP22" s="15"/>
      <c r="AQ22" s="15"/>
      <c r="AR22" s="15"/>
      <c r="AU22" s="15"/>
      <c r="AV22" s="15"/>
      <c r="AW22" s="15"/>
      <c r="AX22" s="15"/>
      <c r="AY22" s="15"/>
    </row>
    <row r="23" spans="1:51" s="15" customFormat="1" ht="18" customHeight="1">
      <c r="A23" s="1"/>
      <c r="B23" s="1"/>
      <c r="E23" s="33" t="s">
        <v>114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28"/>
      <c r="Y23" s="1"/>
      <c r="AL23" s="1"/>
      <c r="AM23" s="1"/>
      <c r="AN23" s="1"/>
      <c r="AO23" s="1"/>
      <c r="AP23" s="1"/>
      <c r="AQ23" s="1"/>
      <c r="AR23" s="1"/>
      <c r="AU23" s="1"/>
      <c r="AV23" s="1"/>
      <c r="AW23" s="1"/>
      <c r="AX23" s="1"/>
      <c r="AY23" s="1"/>
    </row>
    <row r="24" spans="1:51">
      <c r="E24" s="52" t="s">
        <v>116</v>
      </c>
      <c r="F24" s="23"/>
      <c r="G24" s="23"/>
      <c r="H24" s="28"/>
      <c r="I24" s="23"/>
      <c r="J24" s="52"/>
      <c r="K24" s="52"/>
      <c r="L24" s="30"/>
      <c r="M24" s="30"/>
      <c r="N24" s="30"/>
      <c r="O24" s="30"/>
      <c r="P24" s="95">
        <f>AH10</f>
        <v>44990</v>
      </c>
      <c r="Q24" s="95"/>
      <c r="R24" s="30" t="str">
        <f>"("&amp;TEXT(P24,"aaa")&amp;")"</f>
        <v>(日)</v>
      </c>
      <c r="S24" s="30" t="s">
        <v>122</v>
      </c>
      <c r="T24" s="23"/>
      <c r="U24" s="23"/>
      <c r="V24" s="23"/>
      <c r="W24" s="23"/>
      <c r="X24" s="33"/>
      <c r="Y24" s="15"/>
      <c r="Z24" s="85"/>
    </row>
    <row r="25" spans="1:51">
      <c r="A25" s="22"/>
      <c r="D25" s="23"/>
      <c r="E25" s="23"/>
      <c r="F25" s="23"/>
      <c r="G25" s="23"/>
      <c r="H25" s="23"/>
      <c r="I25" s="23"/>
      <c r="J25" s="23"/>
      <c r="K25" s="28" t="s">
        <v>87</v>
      </c>
      <c r="L25" s="96">
        <f>AH9</f>
        <v>44982</v>
      </c>
      <c r="M25" s="96"/>
      <c r="N25" s="30" t="str">
        <f>"("&amp;TEXT(L25,"aaa")&amp;")"</f>
        <v>(土)</v>
      </c>
      <c r="O25" s="23" t="s">
        <v>112</v>
      </c>
      <c r="P25" s="23"/>
      <c r="Q25" s="23"/>
      <c r="R25" s="23"/>
      <c r="S25" s="23"/>
      <c r="T25" s="23"/>
      <c r="U25" s="23"/>
      <c r="V25" s="23"/>
      <c r="W25" s="23"/>
      <c r="X25" s="23"/>
      <c r="AF25" s="6"/>
    </row>
    <row r="26" spans="1:51" ht="18" customHeight="1">
      <c r="A26" s="15"/>
      <c r="B26" s="15"/>
      <c r="C26" s="15"/>
      <c r="D26" s="15"/>
      <c r="E26" s="24" t="s">
        <v>78</v>
      </c>
      <c r="F26" s="23"/>
      <c r="G26" s="23"/>
      <c r="H26" s="23"/>
      <c r="I26" s="23"/>
      <c r="J26" s="23"/>
      <c r="K26" s="23"/>
      <c r="L26" s="23"/>
      <c r="M26" s="23"/>
      <c r="N26" s="23"/>
      <c r="O26" s="23" t="s">
        <v>82</v>
      </c>
      <c r="P26" s="23"/>
      <c r="Q26" s="23"/>
      <c r="R26" s="23"/>
      <c r="S26" s="23"/>
      <c r="W26" s="15"/>
      <c r="X26" s="15"/>
      <c r="AP26" s="15"/>
      <c r="AQ26" s="30"/>
      <c r="AR26" s="30"/>
      <c r="AU26" s="15"/>
      <c r="AV26" s="15"/>
      <c r="AW26" s="15"/>
      <c r="AX26" s="15"/>
      <c r="AY26" s="15"/>
    </row>
    <row r="27" spans="1:51" ht="18" customHeight="1">
      <c r="E27" s="24" t="s">
        <v>79</v>
      </c>
      <c r="F27" s="33"/>
      <c r="G27" s="33"/>
      <c r="H27" s="33"/>
      <c r="I27" s="33"/>
      <c r="J27" s="33"/>
      <c r="K27" s="33"/>
      <c r="L27" s="33"/>
      <c r="M27" s="33"/>
      <c r="N27" s="33"/>
      <c r="O27" s="23" t="s">
        <v>79</v>
      </c>
      <c r="P27" s="33"/>
      <c r="Q27" s="33"/>
      <c r="R27" s="33"/>
      <c r="S27" s="33"/>
      <c r="T27" s="15"/>
      <c r="U27" s="15"/>
      <c r="V27" s="15"/>
      <c r="Y27" s="15"/>
      <c r="Z27" s="15"/>
      <c r="AA27" s="15"/>
      <c r="AD27" s="15"/>
      <c r="AE27" s="15"/>
      <c r="AF27" s="15"/>
      <c r="AG27" s="15"/>
      <c r="AH27" s="15"/>
      <c r="AI27" s="15"/>
      <c r="AJ27" s="15"/>
      <c r="AK27" s="15"/>
    </row>
    <row r="28" spans="1:51" ht="18" customHeight="1">
      <c r="A28" s="15"/>
      <c r="B28" s="15"/>
      <c r="C28" s="15"/>
      <c r="D28" s="15"/>
      <c r="E28" s="24" t="s">
        <v>80</v>
      </c>
      <c r="F28" s="23"/>
      <c r="G28" s="23"/>
      <c r="H28" s="23"/>
      <c r="I28" s="23"/>
      <c r="J28" s="23"/>
      <c r="K28" s="23"/>
      <c r="L28" s="23"/>
      <c r="M28" s="23"/>
      <c r="N28" s="23"/>
      <c r="O28" s="23" t="s">
        <v>83</v>
      </c>
      <c r="P28" s="23"/>
      <c r="Q28" s="23"/>
      <c r="R28" s="23" t="s">
        <v>84</v>
      </c>
      <c r="S28" s="23"/>
      <c r="W28" s="15"/>
      <c r="X28" s="15"/>
      <c r="Y28" s="15"/>
      <c r="Z28" s="15"/>
      <c r="AA28" s="15"/>
    </row>
    <row r="29" spans="1:51">
      <c r="A29" s="22" t="str">
        <f>IF(B29="","",COUNTA(B$6:B29)&amp;".")</f>
        <v/>
      </c>
      <c r="C29" s="10"/>
      <c r="D29" s="10"/>
      <c r="E29" s="24" t="s">
        <v>81</v>
      </c>
      <c r="F29" s="33"/>
      <c r="G29" s="33"/>
      <c r="H29" s="33"/>
      <c r="I29" s="33"/>
      <c r="J29" s="33"/>
      <c r="K29" s="33"/>
      <c r="L29" s="33"/>
      <c r="M29" s="33"/>
      <c r="N29" s="33"/>
      <c r="O29" s="23" t="s">
        <v>81</v>
      </c>
      <c r="P29" s="33"/>
      <c r="Q29" s="33"/>
      <c r="R29" s="33"/>
      <c r="S29" s="33"/>
      <c r="T29" s="15"/>
      <c r="U29" s="15"/>
      <c r="V29" s="15"/>
      <c r="W29" s="51"/>
      <c r="X29" s="51"/>
    </row>
    <row r="30" spans="1:51">
      <c r="A30" s="22" t="str">
        <f>IF(B30="","",COUNTA(B$6:B30)&amp;".")</f>
        <v>10.</v>
      </c>
      <c r="B30" s="1" t="s">
        <v>40</v>
      </c>
      <c r="E30" s="1" t="s">
        <v>48</v>
      </c>
    </row>
    <row r="31" spans="1:51">
      <c r="A31" s="22" t="str">
        <f>IF(B31="","",COUNTA(B$6:B31)&amp;".")</f>
        <v/>
      </c>
      <c r="F31" s="1" t="s">
        <v>30</v>
      </c>
    </row>
    <row r="32" spans="1:51">
      <c r="A32" s="22" t="str">
        <f>IF(B32="","",COUNTA(B$6:B32)&amp;".")</f>
        <v/>
      </c>
      <c r="C32" s="10"/>
      <c r="D32" s="10"/>
      <c r="E32" s="10"/>
      <c r="F32" s="1" t="s">
        <v>55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Y32" s="23"/>
      <c r="Z32" s="23"/>
      <c r="AA32" s="23"/>
    </row>
    <row r="33" spans="1:51">
      <c r="A33" s="22" t="str">
        <f>IF(B33="","",COUNTA(B$6:B33)&amp;".")</f>
        <v/>
      </c>
      <c r="E33" s="1" t="s">
        <v>85</v>
      </c>
      <c r="AK33" s="11"/>
    </row>
    <row r="34" spans="1:51">
      <c r="A34" s="22" t="str">
        <f>IF(B34="","",COUNTA(B$6:B34)&amp;".")</f>
        <v/>
      </c>
      <c r="F34" s="1" t="s">
        <v>8</v>
      </c>
    </row>
    <row r="35" spans="1:51">
      <c r="A35" s="22" t="str">
        <f>IF(B35="","",COUNTA(B$6:B35)&amp;".")</f>
        <v/>
      </c>
      <c r="F35" s="1" t="s">
        <v>51</v>
      </c>
      <c r="O35" s="12"/>
    </row>
    <row r="36" spans="1:51">
      <c r="A36" s="22" t="str">
        <f>IF(B36="","",COUNTA(B$6:B36)&amp;".")</f>
        <v>11.</v>
      </c>
      <c r="B36" s="1" t="s">
        <v>43</v>
      </c>
      <c r="E36" s="1" t="s">
        <v>44</v>
      </c>
    </row>
    <row r="37" spans="1:51">
      <c r="A37" s="22" t="str">
        <f>IF(B37="","",COUNTA(B$6:B37)&amp;".")</f>
        <v/>
      </c>
      <c r="K37" s="1" t="s">
        <v>46</v>
      </c>
    </row>
    <row r="38" spans="1:51">
      <c r="A38" s="22" t="str">
        <f>IF(B38="","",COUNTA(B$6:B38)&amp;".")</f>
        <v/>
      </c>
      <c r="E38" s="1" t="s">
        <v>47</v>
      </c>
    </row>
    <row r="39" spans="1:51" ht="18.75" customHeight="1">
      <c r="A39" s="22" t="str">
        <f>IF(B39="","",COUNTA(B$6:B39)&amp;".")</f>
        <v/>
      </c>
      <c r="E39" s="1" t="s">
        <v>45</v>
      </c>
      <c r="AM39" s="93"/>
      <c r="AN39" s="93"/>
    </row>
    <row r="40" spans="1:51" ht="18.75" customHeight="1">
      <c r="A40" s="22" t="str">
        <f>IF(B40="","",COUNTA(B$6:B40)&amp;".")</f>
        <v>12.</v>
      </c>
      <c r="B40" s="1" t="s">
        <v>39</v>
      </c>
      <c r="E40" s="20" t="s">
        <v>68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AS40" s="23"/>
      <c r="AT40" s="23"/>
    </row>
    <row r="41" spans="1:51" s="23" customFormat="1">
      <c r="A41" s="22" t="str">
        <f>IF(B41="","",COUNTA(B$6:B41)&amp;".")</f>
        <v/>
      </c>
      <c r="B41" s="1"/>
      <c r="C41" s="1"/>
      <c r="D41" s="1"/>
      <c r="E41" s="15" t="s">
        <v>69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"/>
      <c r="Z41" s="1"/>
      <c r="AA41" s="1"/>
      <c r="AD41" s="1"/>
      <c r="AE41" s="1"/>
      <c r="AF41" s="1"/>
      <c r="AG41" s="1"/>
      <c r="AH41" s="1"/>
      <c r="AI41" s="1"/>
      <c r="AJ41" s="1"/>
      <c r="AK41" s="1"/>
      <c r="AS41" s="1"/>
      <c r="AT41" s="1"/>
    </row>
    <row r="42" spans="1:51" ht="18" customHeight="1">
      <c r="A42" s="22" t="str">
        <f>IF(B42="","",COUNTA(B$6:B42)&amp;".")</f>
        <v>13.</v>
      </c>
      <c r="B42" s="1" t="s">
        <v>42</v>
      </c>
      <c r="E42" s="1" t="s">
        <v>31</v>
      </c>
      <c r="Y42" s="14"/>
      <c r="Z42" s="15"/>
      <c r="AA42" s="15"/>
      <c r="AD42" s="23"/>
      <c r="AE42" s="23"/>
      <c r="AF42" s="23"/>
      <c r="AG42" s="23"/>
      <c r="AH42" s="23"/>
      <c r="AI42" s="23"/>
      <c r="AJ42" s="23"/>
      <c r="AK42" s="23"/>
    </row>
    <row r="43" spans="1:51" s="15" customFormat="1" ht="18" customHeight="1">
      <c r="A43" s="22" t="str">
        <f>IF(B43="","",COUNTA(B$6:B43)&amp;".")</f>
        <v/>
      </c>
      <c r="B43" s="1"/>
      <c r="C43" s="1"/>
      <c r="D43" s="1"/>
      <c r="E43" s="1" t="s">
        <v>10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U43" s="1"/>
      <c r="AV43" s="1"/>
      <c r="AW43" s="1"/>
      <c r="AX43" s="1"/>
      <c r="AY43" s="1"/>
    </row>
    <row r="44" spans="1:51" ht="18" customHeight="1">
      <c r="A44" s="22" t="str">
        <f>IF(B44="","",COUNTA(B$6:B44)&amp;".")</f>
        <v/>
      </c>
      <c r="E44" s="1" t="s">
        <v>56</v>
      </c>
      <c r="AL44" s="15"/>
      <c r="AM44" s="15"/>
      <c r="AN44" s="15"/>
      <c r="AO44" s="15"/>
      <c r="AP44" s="15"/>
      <c r="AQ44" s="15"/>
      <c r="AR44" s="15"/>
      <c r="AU44" s="15"/>
      <c r="AV44" s="15"/>
      <c r="AW44" s="15"/>
      <c r="AX44" s="15"/>
      <c r="AY44" s="15"/>
    </row>
    <row r="45" spans="1:51" ht="18" customHeight="1">
      <c r="A45" s="22" t="str">
        <f>IF(B45="","",COUNTA(B$6:B45)&amp;".")</f>
        <v/>
      </c>
      <c r="E45" s="20" t="s">
        <v>63</v>
      </c>
      <c r="Y45" s="14"/>
      <c r="Z45" s="15"/>
      <c r="AA45" s="15"/>
      <c r="AD45" s="15"/>
      <c r="AE45" s="15"/>
      <c r="AF45" s="15"/>
      <c r="AG45" s="15"/>
      <c r="AH45" s="15"/>
      <c r="AI45" s="15"/>
      <c r="AJ45" s="15"/>
      <c r="AK45" s="15"/>
    </row>
    <row r="46" spans="1:51" s="15" customFormat="1" ht="18" customHeight="1">
      <c r="A46" s="22" t="str">
        <f>IF(B46="","",COUNTA(B$6:B46)&amp;".")</f>
        <v>14.</v>
      </c>
      <c r="B46" s="1" t="s">
        <v>41</v>
      </c>
      <c r="C46" s="1"/>
      <c r="D46" s="1"/>
      <c r="E46" s="1" t="s">
        <v>91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U46" s="1"/>
      <c r="AV46" s="1"/>
      <c r="AW46" s="1"/>
      <c r="AX46" s="1"/>
      <c r="AY46" s="1"/>
    </row>
    <row r="47" spans="1:51" s="15" customFormat="1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AD47" s="1"/>
      <c r="AE47" s="1"/>
      <c r="AF47" s="1"/>
      <c r="AG47" s="1"/>
      <c r="AH47" s="1"/>
      <c r="AI47" s="1"/>
      <c r="AJ47" s="1"/>
      <c r="AK47" s="1"/>
    </row>
    <row r="48" spans="1:51" s="15" customFormat="1" ht="21.75" customHeight="1">
      <c r="Y48" s="1"/>
      <c r="Z48" s="1"/>
      <c r="AA48" s="1"/>
    </row>
    <row r="49" spans="1:51" ht="21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U49" s="15"/>
      <c r="AV49" s="15"/>
      <c r="AW49" s="15"/>
      <c r="AX49" s="15"/>
      <c r="AY49" s="15"/>
    </row>
    <row r="50" spans="1:51" ht="21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AD50" s="15"/>
      <c r="AE50" s="15"/>
      <c r="AF50" s="15"/>
      <c r="AG50" s="15"/>
      <c r="AH50" s="15"/>
      <c r="AI50" s="15"/>
      <c r="AJ50" s="15"/>
      <c r="AK50" s="15"/>
    </row>
    <row r="51" spans="1:51" ht="21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51" ht="21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51" ht="21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51" ht="21.75" customHeight="1"/>
    <row r="55" spans="1:51" ht="21.75" customHeight="1"/>
    <row r="56" spans="1:51" ht="21.75" customHeight="1"/>
    <row r="59" spans="1:51" ht="18.75" customHeight="1"/>
  </sheetData>
  <mergeCells count="16">
    <mergeCell ref="AM39:AN39"/>
    <mergeCell ref="AM20:AN20"/>
    <mergeCell ref="AM21:AN21"/>
    <mergeCell ref="E18:H18"/>
    <mergeCell ref="K18:N18"/>
    <mergeCell ref="P24:Q24"/>
    <mergeCell ref="L25:M25"/>
    <mergeCell ref="F21:G21"/>
    <mergeCell ref="A1:B1"/>
    <mergeCell ref="AH8:AK8"/>
    <mergeCell ref="AH9:AK9"/>
    <mergeCell ref="AH6:AK6"/>
    <mergeCell ref="AH11:AJ11"/>
    <mergeCell ref="AH7:AK7"/>
    <mergeCell ref="AH10:AK10"/>
    <mergeCell ref="E8:H8"/>
  </mergeCells>
  <phoneticPr fontId="1"/>
  <pageMargins left="0.5" right="0.11811023622047245" top="0.35" bottom="0.11811023622047245" header="0.31496062992125984" footer="0.11811023622047245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FB408-8C6C-4EE5-AF18-61F81B186383}">
  <dimension ref="A1:AU36"/>
  <sheetViews>
    <sheetView showGridLines="0" showZeros="0" tabSelected="1" zoomScaleNormal="100" workbookViewId="0">
      <selection activeCell="M6" sqref="M6"/>
    </sheetView>
  </sheetViews>
  <sheetFormatPr defaultRowHeight="18.75"/>
  <cols>
    <col min="1" max="29" width="4" style="23" customWidth="1"/>
    <col min="30" max="16384" width="9" style="23"/>
  </cols>
  <sheetData>
    <row r="1" spans="1:24" ht="27" customHeight="1">
      <c r="C1" s="24"/>
      <c r="D1" s="25" t="str">
        <f>大会案内!E6&amp;"参加申込書"</f>
        <v>第35回 亀岡オープン卓球大会(級別シングルス)参加申込書</v>
      </c>
      <c r="E1" s="24"/>
      <c r="G1" s="26"/>
      <c r="H1" s="26"/>
      <c r="I1" s="26"/>
      <c r="J1" s="26"/>
      <c r="K1" s="26"/>
      <c r="L1" s="26"/>
      <c r="M1" s="24"/>
      <c r="N1" s="24"/>
    </row>
    <row r="2" spans="1:24">
      <c r="A2" s="27"/>
      <c r="E2" s="28" t="s">
        <v>62</v>
      </c>
      <c r="F2" s="97">
        <f>大会案内!AH6</f>
        <v>44997</v>
      </c>
      <c r="G2" s="97"/>
      <c r="H2" s="97"/>
      <c r="I2" s="97"/>
      <c r="J2" s="29" t="str">
        <f>"("&amp;TEXT(F2,"aaa")&amp;")"</f>
        <v>(日)</v>
      </c>
      <c r="M2" s="28" t="s">
        <v>60</v>
      </c>
      <c r="N2" s="94">
        <f>大会案内!AH7</f>
        <v>44965</v>
      </c>
      <c r="O2" s="94"/>
      <c r="P2" s="94"/>
      <c r="Q2" s="94"/>
      <c r="R2" s="30" t="str">
        <f>"("&amp;TEXT(N2,"aaa")&amp;")"</f>
        <v>(水)</v>
      </c>
      <c r="S2" s="31" t="s">
        <v>59</v>
      </c>
      <c r="T2" s="94">
        <f>大会案内!AH8</f>
        <v>44979</v>
      </c>
      <c r="U2" s="94"/>
      <c r="V2" s="94"/>
      <c r="W2" s="94"/>
      <c r="X2" s="30" t="str">
        <f>"("&amp;TEXT(T2,"aaa")&amp;")"</f>
        <v>(水)</v>
      </c>
    </row>
    <row r="3" spans="1:24" s="33" customFormat="1" ht="33.75" customHeight="1">
      <c r="A3" s="140" t="s">
        <v>11</v>
      </c>
      <c r="B3" s="140"/>
      <c r="C3" s="100"/>
      <c r="D3" s="101"/>
      <c r="E3" s="101"/>
      <c r="F3" s="101"/>
      <c r="G3" s="101"/>
      <c r="H3" s="101"/>
      <c r="I3" s="101"/>
      <c r="J3" s="102"/>
      <c r="K3" s="32"/>
      <c r="M3" s="34" t="s">
        <v>12</v>
      </c>
      <c r="N3" s="100"/>
      <c r="O3" s="101"/>
      <c r="P3" s="101"/>
      <c r="Q3" s="101"/>
      <c r="R3" s="102"/>
      <c r="S3" s="35" t="s">
        <v>14</v>
      </c>
      <c r="T3" s="100"/>
      <c r="U3" s="101"/>
      <c r="V3" s="101"/>
      <c r="W3" s="101"/>
      <c r="X3" s="102"/>
    </row>
    <row r="4" spans="1:24" ht="3" customHeight="1">
      <c r="B4" s="28"/>
      <c r="C4" s="36"/>
      <c r="D4" s="37"/>
      <c r="E4" s="37"/>
      <c r="F4" s="37"/>
      <c r="G4" s="37"/>
      <c r="H4" s="37"/>
      <c r="I4" s="37"/>
      <c r="J4" s="37"/>
      <c r="M4" s="28"/>
      <c r="N4" s="37"/>
      <c r="O4" s="37"/>
      <c r="P4" s="37"/>
      <c r="Q4" s="37"/>
      <c r="R4" s="38"/>
      <c r="S4" s="39"/>
      <c r="T4" s="39"/>
      <c r="U4" s="39"/>
      <c r="V4" s="39"/>
      <c r="W4" s="39"/>
      <c r="X4" s="24"/>
    </row>
    <row r="5" spans="1:24" s="33" customFormat="1" ht="33.75" customHeight="1">
      <c r="A5" s="131" t="s">
        <v>13</v>
      </c>
      <c r="B5" s="132"/>
      <c r="C5" s="112"/>
      <c r="D5" s="113"/>
      <c r="E5" s="113"/>
      <c r="F5" s="114"/>
      <c r="G5" s="115" t="s">
        <v>101</v>
      </c>
      <c r="H5" s="116"/>
      <c r="I5" s="112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4"/>
    </row>
    <row r="6" spans="1:24" ht="3" customHeight="1">
      <c r="N6" s="24"/>
      <c r="R6" s="24"/>
      <c r="T6" s="24"/>
      <c r="X6" s="24"/>
    </row>
    <row r="7" spans="1:24" s="33" customFormat="1" ht="33.75" customHeight="1">
      <c r="M7" s="34" t="s">
        <v>15</v>
      </c>
      <c r="N7" s="100"/>
      <c r="O7" s="101"/>
      <c r="P7" s="101"/>
      <c r="Q7" s="101"/>
      <c r="R7" s="102"/>
      <c r="S7" s="35" t="s">
        <v>14</v>
      </c>
      <c r="T7" s="100"/>
      <c r="U7" s="101"/>
      <c r="V7" s="101"/>
      <c r="W7" s="101"/>
      <c r="X7" s="102"/>
    </row>
    <row r="8" spans="1:24" ht="2.25" customHeight="1">
      <c r="N8" s="24"/>
      <c r="R8" s="24"/>
      <c r="T8" s="24"/>
      <c r="X8" s="24"/>
    </row>
    <row r="9" spans="1:24" s="43" customFormat="1" ht="18.75" customHeight="1">
      <c r="D9" s="46" t="s">
        <v>70</v>
      </c>
      <c r="E9" s="45" t="s">
        <v>105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4" s="43" customFormat="1" ht="18.75" customHeight="1">
      <c r="A10" s="23"/>
      <c r="D10" s="47" t="s">
        <v>71</v>
      </c>
      <c r="E10" s="23" t="s">
        <v>66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24" ht="18.75" customHeight="1">
      <c r="A11" s="103" t="s">
        <v>106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</row>
    <row r="12" spans="1:24" ht="21.75" customHeight="1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</row>
    <row r="13" spans="1:24">
      <c r="I13" s="51"/>
      <c r="L13" s="61"/>
      <c r="M13" s="61"/>
      <c r="U13" s="51"/>
      <c r="X13" s="61"/>
    </row>
    <row r="14" spans="1:24" s="15" customFormat="1" ht="33" customHeight="1">
      <c r="A14" s="58"/>
      <c r="B14" s="110" t="s">
        <v>17</v>
      </c>
      <c r="C14" s="110"/>
      <c r="D14" s="110"/>
      <c r="E14" s="110"/>
      <c r="F14" s="110"/>
      <c r="G14" s="110"/>
      <c r="H14" s="58" t="s">
        <v>16</v>
      </c>
      <c r="I14" s="58" t="s">
        <v>100</v>
      </c>
      <c r="J14" s="63" t="s">
        <v>102</v>
      </c>
      <c r="K14" s="109" t="s">
        <v>18</v>
      </c>
      <c r="L14" s="130"/>
      <c r="M14" s="50"/>
      <c r="N14" s="110" t="s">
        <v>17</v>
      </c>
      <c r="O14" s="110"/>
      <c r="P14" s="110"/>
      <c r="Q14" s="110"/>
      <c r="R14" s="110"/>
      <c r="S14" s="110"/>
      <c r="T14" s="59" t="s">
        <v>16</v>
      </c>
      <c r="U14" s="59" t="s">
        <v>100</v>
      </c>
      <c r="V14" s="63" t="s">
        <v>102</v>
      </c>
      <c r="W14" s="109" t="s">
        <v>18</v>
      </c>
      <c r="X14" s="110"/>
    </row>
    <row r="15" spans="1:24" s="15" customFormat="1" ht="33" customHeight="1">
      <c r="A15" s="58">
        <v>1</v>
      </c>
      <c r="B15" s="117"/>
      <c r="C15" s="117"/>
      <c r="D15" s="117"/>
      <c r="E15" s="117"/>
      <c r="F15" s="117"/>
      <c r="G15" s="117"/>
      <c r="H15" s="60"/>
      <c r="I15" s="60"/>
      <c r="J15" s="64"/>
      <c r="K15" s="98"/>
      <c r="L15" s="99"/>
      <c r="M15" s="50">
        <v>11</v>
      </c>
      <c r="N15" s="117"/>
      <c r="O15" s="117"/>
      <c r="P15" s="117"/>
      <c r="Q15" s="117"/>
      <c r="R15" s="117"/>
      <c r="S15" s="117"/>
      <c r="T15" s="60"/>
      <c r="U15" s="60"/>
      <c r="V15" s="64"/>
      <c r="W15" s="111"/>
      <c r="X15" s="111"/>
    </row>
    <row r="16" spans="1:24" s="15" customFormat="1" ht="33" customHeight="1">
      <c r="A16" s="58">
        <v>2</v>
      </c>
      <c r="B16" s="117"/>
      <c r="C16" s="117"/>
      <c r="D16" s="117"/>
      <c r="E16" s="117"/>
      <c r="F16" s="117"/>
      <c r="G16" s="117"/>
      <c r="H16" s="60"/>
      <c r="I16" s="60"/>
      <c r="J16" s="64"/>
      <c r="K16" s="98"/>
      <c r="L16" s="99"/>
      <c r="M16" s="50">
        <v>12</v>
      </c>
      <c r="N16" s="117"/>
      <c r="O16" s="117"/>
      <c r="P16" s="117"/>
      <c r="Q16" s="117"/>
      <c r="R16" s="117"/>
      <c r="S16" s="117"/>
      <c r="T16" s="60"/>
      <c r="U16" s="60"/>
      <c r="V16" s="64"/>
      <c r="W16" s="111"/>
      <c r="X16" s="111"/>
    </row>
    <row r="17" spans="1:46" s="15" customFormat="1" ht="33" customHeight="1">
      <c r="A17" s="58">
        <v>3</v>
      </c>
      <c r="B17" s="117"/>
      <c r="C17" s="117"/>
      <c r="D17" s="117"/>
      <c r="E17" s="117"/>
      <c r="F17" s="117"/>
      <c r="G17" s="117"/>
      <c r="H17" s="60"/>
      <c r="I17" s="60"/>
      <c r="J17" s="64"/>
      <c r="K17" s="98"/>
      <c r="L17" s="99"/>
      <c r="M17" s="50">
        <v>13</v>
      </c>
      <c r="N17" s="117"/>
      <c r="O17" s="117"/>
      <c r="P17" s="117"/>
      <c r="Q17" s="117"/>
      <c r="R17" s="117"/>
      <c r="S17" s="117"/>
      <c r="T17" s="60"/>
      <c r="U17" s="60"/>
      <c r="V17" s="64"/>
      <c r="W17" s="111"/>
      <c r="X17" s="111"/>
    </row>
    <row r="18" spans="1:46" s="15" customFormat="1" ht="33" customHeight="1">
      <c r="A18" s="58">
        <v>4</v>
      </c>
      <c r="B18" s="117"/>
      <c r="C18" s="117"/>
      <c r="D18" s="117"/>
      <c r="E18" s="117"/>
      <c r="F18" s="117"/>
      <c r="G18" s="117"/>
      <c r="H18" s="60"/>
      <c r="I18" s="60"/>
      <c r="J18" s="64"/>
      <c r="K18" s="98"/>
      <c r="L18" s="99"/>
      <c r="M18" s="50">
        <v>14</v>
      </c>
      <c r="N18" s="117"/>
      <c r="O18" s="117"/>
      <c r="P18" s="117"/>
      <c r="Q18" s="117"/>
      <c r="R18" s="117"/>
      <c r="S18" s="117"/>
      <c r="T18" s="60"/>
      <c r="U18" s="60"/>
      <c r="V18" s="64"/>
      <c r="W18" s="111"/>
      <c r="X18" s="111"/>
    </row>
    <row r="19" spans="1:46" s="15" customFormat="1" ht="33" customHeight="1">
      <c r="A19" s="58">
        <v>5</v>
      </c>
      <c r="B19" s="117"/>
      <c r="C19" s="117"/>
      <c r="D19" s="117"/>
      <c r="E19" s="117"/>
      <c r="F19" s="117"/>
      <c r="G19" s="117"/>
      <c r="H19" s="60"/>
      <c r="I19" s="60"/>
      <c r="J19" s="64"/>
      <c r="K19" s="98"/>
      <c r="L19" s="99"/>
      <c r="M19" s="50">
        <v>15</v>
      </c>
      <c r="N19" s="117"/>
      <c r="O19" s="117"/>
      <c r="P19" s="117"/>
      <c r="Q19" s="117"/>
      <c r="R19" s="117"/>
      <c r="S19" s="117"/>
      <c r="T19" s="60"/>
      <c r="U19" s="60"/>
      <c r="V19" s="64"/>
      <c r="W19" s="111"/>
      <c r="X19" s="111"/>
    </row>
    <row r="20" spans="1:46" s="15" customFormat="1" ht="33" customHeight="1">
      <c r="A20" s="58">
        <v>6</v>
      </c>
      <c r="B20" s="117"/>
      <c r="C20" s="117"/>
      <c r="D20" s="117"/>
      <c r="E20" s="117"/>
      <c r="F20" s="117"/>
      <c r="G20" s="117"/>
      <c r="H20" s="60"/>
      <c r="I20" s="60"/>
      <c r="J20" s="64"/>
      <c r="K20" s="98"/>
      <c r="L20" s="99"/>
      <c r="M20" s="50">
        <v>16</v>
      </c>
      <c r="N20" s="117"/>
      <c r="O20" s="117"/>
      <c r="P20" s="117"/>
      <c r="Q20" s="117"/>
      <c r="R20" s="117"/>
      <c r="S20" s="117"/>
      <c r="T20" s="60"/>
      <c r="U20" s="60"/>
      <c r="V20" s="64"/>
      <c r="W20" s="111"/>
      <c r="X20" s="111"/>
    </row>
    <row r="21" spans="1:46" s="15" customFormat="1" ht="33" customHeight="1">
      <c r="A21" s="58">
        <v>7</v>
      </c>
      <c r="B21" s="117"/>
      <c r="C21" s="117"/>
      <c r="D21" s="117"/>
      <c r="E21" s="117"/>
      <c r="F21" s="117"/>
      <c r="G21" s="117"/>
      <c r="H21" s="60"/>
      <c r="I21" s="60"/>
      <c r="J21" s="64"/>
      <c r="K21" s="98"/>
      <c r="L21" s="99"/>
      <c r="M21" s="50">
        <v>17</v>
      </c>
      <c r="N21" s="117"/>
      <c r="O21" s="117"/>
      <c r="P21" s="117"/>
      <c r="Q21" s="117"/>
      <c r="R21" s="117"/>
      <c r="S21" s="117"/>
      <c r="T21" s="60"/>
      <c r="U21" s="60"/>
      <c r="V21" s="64"/>
      <c r="W21" s="111"/>
      <c r="X21" s="111"/>
    </row>
    <row r="22" spans="1:46" s="15" customFormat="1" ht="33" customHeight="1">
      <c r="A22" s="58">
        <v>8</v>
      </c>
      <c r="B22" s="117"/>
      <c r="C22" s="117"/>
      <c r="D22" s="117"/>
      <c r="E22" s="117"/>
      <c r="F22" s="117"/>
      <c r="G22" s="117"/>
      <c r="H22" s="60"/>
      <c r="I22" s="60"/>
      <c r="J22" s="64"/>
      <c r="K22" s="98"/>
      <c r="L22" s="99"/>
      <c r="M22" s="50">
        <v>18</v>
      </c>
      <c r="N22" s="117"/>
      <c r="O22" s="117"/>
      <c r="P22" s="117"/>
      <c r="Q22" s="117"/>
      <c r="R22" s="117"/>
      <c r="S22" s="117"/>
      <c r="T22" s="60"/>
      <c r="U22" s="60"/>
      <c r="V22" s="64"/>
      <c r="W22" s="111"/>
      <c r="X22" s="111"/>
    </row>
    <row r="23" spans="1:46" s="15" customFormat="1" ht="33" customHeight="1">
      <c r="A23" s="58">
        <v>9</v>
      </c>
      <c r="B23" s="117"/>
      <c r="C23" s="117"/>
      <c r="D23" s="117"/>
      <c r="E23" s="117"/>
      <c r="F23" s="117"/>
      <c r="G23" s="117"/>
      <c r="H23" s="60"/>
      <c r="I23" s="60"/>
      <c r="J23" s="64"/>
      <c r="K23" s="98"/>
      <c r="L23" s="99"/>
      <c r="M23" s="50">
        <v>19</v>
      </c>
      <c r="N23" s="117"/>
      <c r="O23" s="117"/>
      <c r="P23" s="117"/>
      <c r="Q23" s="117"/>
      <c r="R23" s="117"/>
      <c r="S23" s="117"/>
      <c r="T23" s="60"/>
      <c r="U23" s="60"/>
      <c r="V23" s="64"/>
      <c r="W23" s="111"/>
      <c r="X23" s="111"/>
    </row>
    <row r="24" spans="1:46" s="15" customFormat="1" ht="33" customHeight="1">
      <c r="A24" s="58">
        <v>10</v>
      </c>
      <c r="B24" s="117"/>
      <c r="C24" s="117"/>
      <c r="D24" s="117"/>
      <c r="E24" s="117"/>
      <c r="F24" s="117"/>
      <c r="G24" s="117"/>
      <c r="H24" s="60"/>
      <c r="I24" s="60"/>
      <c r="J24" s="64"/>
      <c r="K24" s="98"/>
      <c r="L24" s="99"/>
      <c r="M24" s="50">
        <v>20</v>
      </c>
      <c r="N24" s="117"/>
      <c r="O24" s="117"/>
      <c r="P24" s="117"/>
      <c r="Q24" s="117"/>
      <c r="R24" s="117"/>
      <c r="S24" s="117"/>
      <c r="T24" s="60"/>
      <c r="U24" s="60"/>
      <c r="V24" s="64"/>
      <c r="W24" s="111"/>
      <c r="X24" s="111"/>
    </row>
    <row r="25" spans="1:46" ht="21.75" customHeight="1">
      <c r="A25" s="1"/>
      <c r="B25" s="3"/>
      <c r="C25" s="3"/>
      <c r="D25" s="3"/>
      <c r="E25" s="3"/>
      <c r="F25" s="3"/>
      <c r="G25" s="65" t="s">
        <v>74</v>
      </c>
      <c r="H25" s="118">
        <f>大会案内!AH9</f>
        <v>44982</v>
      </c>
      <c r="I25" s="118"/>
      <c r="J25" s="118"/>
      <c r="K25" s="66" t="str">
        <f>"("&amp;TEXT(H25,"aaa")&amp;")"</f>
        <v>(土)</v>
      </c>
      <c r="L25" s="67" t="s">
        <v>98</v>
      </c>
      <c r="M25" s="68"/>
      <c r="N25" s="68"/>
      <c r="O25" s="68"/>
      <c r="P25" s="68"/>
      <c r="Q25" s="69"/>
      <c r="R25" s="69"/>
      <c r="S25" s="69"/>
      <c r="T25" s="69"/>
      <c r="U25" s="69"/>
      <c r="V25" s="69"/>
      <c r="W25" s="69"/>
      <c r="X25" s="53"/>
    </row>
    <row r="26" spans="1:46" ht="21.75" customHeight="1">
      <c r="A26" s="1"/>
      <c r="B26" s="1"/>
      <c r="C26" s="1"/>
      <c r="D26" s="1"/>
      <c r="E26" s="1"/>
      <c r="F26" s="1"/>
      <c r="G26" s="65"/>
      <c r="H26" s="70"/>
      <c r="I26" s="70"/>
      <c r="J26" s="70"/>
      <c r="K26" s="71"/>
      <c r="L26" s="71"/>
      <c r="M26" s="71"/>
      <c r="N26" s="71"/>
      <c r="O26" s="71"/>
      <c r="P26" s="72"/>
      <c r="Q26" s="71"/>
      <c r="R26" s="71"/>
      <c r="S26" s="71"/>
      <c r="T26" s="71"/>
      <c r="U26" s="71"/>
      <c r="V26" s="71"/>
      <c r="W26" s="71"/>
      <c r="X26" s="57" t="s">
        <v>96</v>
      </c>
    </row>
    <row r="27" spans="1:46" ht="21.75" customHeight="1">
      <c r="A27" s="41" t="s">
        <v>49</v>
      </c>
      <c r="G27" s="73"/>
      <c r="H27" s="73"/>
      <c r="I27" s="73"/>
      <c r="J27" s="73"/>
      <c r="K27" s="73"/>
      <c r="L27" s="73"/>
      <c r="M27" s="74" t="s">
        <v>90</v>
      </c>
      <c r="N27" s="73"/>
      <c r="O27" s="74"/>
      <c r="P27" s="74"/>
      <c r="Q27" s="74"/>
      <c r="R27" s="74"/>
      <c r="S27" s="74"/>
      <c r="T27" s="74"/>
      <c r="U27" s="75"/>
      <c r="V27" s="75"/>
      <c r="W27" s="75"/>
    </row>
    <row r="28" spans="1:46" ht="21.75" customHeight="1">
      <c r="A28" s="123" t="s">
        <v>24</v>
      </c>
      <c r="B28" s="123"/>
      <c r="C28" s="123"/>
      <c r="D28" s="124" t="s">
        <v>25</v>
      </c>
      <c r="E28" s="125"/>
      <c r="F28" s="126"/>
      <c r="G28" s="127" t="s">
        <v>50</v>
      </c>
      <c r="H28" s="128"/>
      <c r="I28" s="127" t="s">
        <v>26</v>
      </c>
      <c r="J28" s="129"/>
      <c r="K28" s="128"/>
      <c r="L28" s="73"/>
      <c r="M28" s="77" t="s">
        <v>92</v>
      </c>
      <c r="N28" s="73"/>
      <c r="O28" s="75"/>
      <c r="P28" s="75"/>
      <c r="Q28" s="75"/>
      <c r="R28" s="75"/>
      <c r="S28" s="75"/>
      <c r="T28" s="75"/>
      <c r="U28" s="75"/>
      <c r="V28" s="75"/>
      <c r="W28" s="73"/>
    </row>
    <row r="29" spans="1:46" ht="21.75" customHeight="1">
      <c r="A29" s="100" t="s">
        <v>19</v>
      </c>
      <c r="B29" s="101"/>
      <c r="C29" s="102"/>
      <c r="D29" s="100"/>
      <c r="E29" s="101"/>
      <c r="F29" s="21" t="s">
        <v>23</v>
      </c>
      <c r="G29" s="119">
        <v>900</v>
      </c>
      <c r="H29" s="120"/>
      <c r="I29" s="121">
        <f>D29*G29</f>
        <v>0</v>
      </c>
      <c r="J29" s="122"/>
      <c r="K29" s="76" t="s">
        <v>29</v>
      </c>
      <c r="L29" s="73"/>
      <c r="M29" s="78" t="s">
        <v>93</v>
      </c>
      <c r="N29" s="73"/>
      <c r="O29" s="79"/>
      <c r="P29" s="79"/>
      <c r="Q29" s="80"/>
      <c r="R29" s="80"/>
      <c r="S29" s="80"/>
      <c r="T29" s="80"/>
      <c r="U29" s="80"/>
      <c r="V29" s="80"/>
      <c r="W29" s="73"/>
    </row>
    <row r="30" spans="1:46" ht="21.75" customHeight="1">
      <c r="A30" s="100" t="s">
        <v>20</v>
      </c>
      <c r="B30" s="101"/>
      <c r="C30" s="102"/>
      <c r="D30" s="100"/>
      <c r="E30" s="101"/>
      <c r="F30" s="21" t="s">
        <v>23</v>
      </c>
      <c r="G30" s="119">
        <v>1000</v>
      </c>
      <c r="H30" s="120"/>
      <c r="I30" s="121">
        <f>D30*G30</f>
        <v>0</v>
      </c>
      <c r="J30" s="122"/>
      <c r="K30" s="76" t="s">
        <v>29</v>
      </c>
      <c r="L30" s="73"/>
      <c r="M30" s="73"/>
      <c r="N30" s="73"/>
      <c r="O30" s="81" t="s">
        <v>97</v>
      </c>
      <c r="P30" s="81"/>
      <c r="Q30" s="80"/>
      <c r="R30" s="80"/>
      <c r="S30" s="80"/>
      <c r="T30" s="80"/>
      <c r="U30" s="80"/>
      <c r="V30" s="80"/>
      <c r="W30" s="73"/>
    </row>
    <row r="31" spans="1:46" ht="21.75" customHeight="1">
      <c r="A31" s="100" t="s">
        <v>21</v>
      </c>
      <c r="B31" s="101"/>
      <c r="C31" s="102"/>
      <c r="D31" s="100"/>
      <c r="E31" s="101"/>
      <c r="F31" s="21" t="s">
        <v>23</v>
      </c>
      <c r="G31" s="119">
        <v>800</v>
      </c>
      <c r="H31" s="120"/>
      <c r="I31" s="121">
        <f>D31*G31</f>
        <v>0</v>
      </c>
      <c r="J31" s="122"/>
      <c r="K31" s="76" t="s">
        <v>29</v>
      </c>
      <c r="L31" s="73"/>
      <c r="M31" s="29" t="s">
        <v>118</v>
      </c>
      <c r="Q31" s="52"/>
      <c r="R31" s="52"/>
      <c r="S31" s="52"/>
      <c r="T31" s="30"/>
      <c r="U31" s="30"/>
      <c r="V31" s="30"/>
    </row>
    <row r="32" spans="1:46" ht="21.75" customHeight="1">
      <c r="A32" s="100" t="s">
        <v>22</v>
      </c>
      <c r="B32" s="101"/>
      <c r="C32" s="102"/>
      <c r="D32" s="100"/>
      <c r="E32" s="101"/>
      <c r="F32" s="21" t="s">
        <v>23</v>
      </c>
      <c r="G32" s="119">
        <v>500</v>
      </c>
      <c r="H32" s="120"/>
      <c r="I32" s="121">
        <f>D32*G32</f>
        <v>0</v>
      </c>
      <c r="J32" s="122"/>
      <c r="K32" s="76" t="s">
        <v>29</v>
      </c>
      <c r="L32" s="73"/>
      <c r="O32" s="24"/>
      <c r="P32" s="133">
        <f>大会案内!AH10:AH10</f>
        <v>44990</v>
      </c>
      <c r="Q32" s="133"/>
      <c r="R32" s="30" t="str">
        <f>"("&amp;TEXT(P32,"aaa")&amp;")"</f>
        <v>(日)</v>
      </c>
      <c r="S32" s="30" t="s">
        <v>117</v>
      </c>
      <c r="T32" s="49"/>
      <c r="U32" s="49"/>
      <c r="Z32" s="86"/>
      <c r="AA32" s="52"/>
      <c r="AD32" s="28"/>
      <c r="AE32" s="1"/>
      <c r="AF32" s="52"/>
      <c r="AG32" s="52"/>
      <c r="AH32" s="30"/>
      <c r="AI32" s="30"/>
      <c r="AJ32" s="30"/>
      <c r="AK32" s="30"/>
      <c r="AL32" s="95">
        <f>BC18</f>
        <v>0</v>
      </c>
      <c r="AM32" s="95"/>
      <c r="AN32" s="30" t="str">
        <f>"("&amp;TEXT(AL32,"aaa")&amp;")"</f>
        <v>(土)</v>
      </c>
      <c r="AO32" s="30" t="s">
        <v>115</v>
      </c>
      <c r="AP32" s="1"/>
      <c r="AQ32" s="1"/>
      <c r="AR32" s="1"/>
      <c r="AS32" s="1"/>
      <c r="AT32" s="15"/>
    </row>
    <row r="33" spans="1:47" ht="21.75" customHeight="1">
      <c r="A33" s="100" t="s">
        <v>27</v>
      </c>
      <c r="B33" s="101"/>
      <c r="C33" s="102"/>
      <c r="D33" s="100"/>
      <c r="E33" s="101"/>
      <c r="F33" s="21" t="s">
        <v>23</v>
      </c>
      <c r="G33" s="119">
        <v>650</v>
      </c>
      <c r="H33" s="120"/>
      <c r="I33" s="121">
        <f>D33*G33</f>
        <v>0</v>
      </c>
      <c r="J33" s="122"/>
      <c r="K33" s="76" t="s">
        <v>29</v>
      </c>
      <c r="L33" s="73"/>
      <c r="M33" s="29" t="s">
        <v>119</v>
      </c>
      <c r="O33" s="96">
        <f>大会案内!AH9</f>
        <v>44982</v>
      </c>
      <c r="P33" s="96"/>
      <c r="Q33" s="30" t="str">
        <f>"("&amp;TEXT(O33,"aaa")&amp;")"</f>
        <v>(土)</v>
      </c>
      <c r="R33" s="23" t="s">
        <v>120</v>
      </c>
      <c r="AQ33" s="1"/>
      <c r="AR33" s="1"/>
      <c r="AU33" s="1"/>
    </row>
    <row r="34" spans="1:47">
      <c r="A34" s="134" t="s">
        <v>28</v>
      </c>
      <c r="B34" s="135"/>
      <c r="C34" s="135"/>
      <c r="D34" s="135"/>
      <c r="E34" s="135"/>
      <c r="F34" s="135"/>
      <c r="G34" s="135"/>
      <c r="H34" s="136"/>
      <c r="I34" s="137">
        <f>SUM(I29:K33)</f>
        <v>0</v>
      </c>
      <c r="J34" s="138"/>
      <c r="K34" s="42" t="s">
        <v>29</v>
      </c>
      <c r="M34" s="40"/>
      <c r="N34" s="40"/>
      <c r="O34" s="40"/>
      <c r="T34" s="40"/>
      <c r="U34" s="40"/>
      <c r="V34" s="40"/>
      <c r="X34" s="28" t="s">
        <v>121</v>
      </c>
    </row>
    <row r="35" spans="1:47" ht="18.75" customHeight="1">
      <c r="B35" s="27" t="s">
        <v>94</v>
      </c>
      <c r="C35" s="51"/>
      <c r="D35" s="40"/>
      <c r="E35" s="40"/>
      <c r="F35" s="40"/>
      <c r="G35" s="40"/>
      <c r="H35" s="40"/>
      <c r="I35" s="40"/>
      <c r="J35" s="40"/>
      <c r="K35" s="40"/>
      <c r="L35" s="40"/>
    </row>
    <row r="36" spans="1:47">
      <c r="A36" s="40"/>
      <c r="B36" s="13" t="s">
        <v>89</v>
      </c>
      <c r="C36" s="139">
        <f>大会案内!AH8+1</f>
        <v>44980</v>
      </c>
      <c r="D36" s="139"/>
      <c r="E36" s="139"/>
      <c r="F36" s="30" t="str">
        <f>"("&amp;TEXT(C36,"aaa")&amp;")"</f>
        <v>(木)</v>
      </c>
      <c r="G36" s="52" t="s">
        <v>88</v>
      </c>
      <c r="I36" s="40"/>
      <c r="J36" s="40"/>
      <c r="K36" s="40"/>
      <c r="L36" s="40"/>
    </row>
  </sheetData>
  <mergeCells count="89">
    <mergeCell ref="A34:H34"/>
    <mergeCell ref="I34:J34"/>
    <mergeCell ref="C36:E36"/>
    <mergeCell ref="A3:B3"/>
    <mergeCell ref="C3:J3"/>
    <mergeCell ref="A33:C33"/>
    <mergeCell ref="D33:E33"/>
    <mergeCell ref="G33:H33"/>
    <mergeCell ref="I33:J33"/>
    <mergeCell ref="B24:G24"/>
    <mergeCell ref="B23:G23"/>
    <mergeCell ref="B22:G22"/>
    <mergeCell ref="B21:G21"/>
    <mergeCell ref="B20:G20"/>
    <mergeCell ref="B19:G19"/>
    <mergeCell ref="N3:R3"/>
    <mergeCell ref="K14:L14"/>
    <mergeCell ref="A5:B5"/>
    <mergeCell ref="N7:R7"/>
    <mergeCell ref="P32:Q32"/>
    <mergeCell ref="A28:C28"/>
    <mergeCell ref="D28:F28"/>
    <mergeCell ref="G28:H28"/>
    <mergeCell ref="I28:K28"/>
    <mergeCell ref="A29:C29"/>
    <mergeCell ref="D29:E29"/>
    <mergeCell ref="G29:H29"/>
    <mergeCell ref="I29:J29"/>
    <mergeCell ref="N17:S17"/>
    <mergeCell ref="N18:S18"/>
    <mergeCell ref="N19:S19"/>
    <mergeCell ref="N20:S20"/>
    <mergeCell ref="N21:S21"/>
    <mergeCell ref="N22:S22"/>
    <mergeCell ref="N23:S23"/>
    <mergeCell ref="N24:S24"/>
    <mergeCell ref="B18:G18"/>
    <mergeCell ref="B17:G17"/>
    <mergeCell ref="A32:C32"/>
    <mergeCell ref="D32:E32"/>
    <mergeCell ref="G32:H32"/>
    <mergeCell ref="I32:J32"/>
    <mergeCell ref="D30:E30"/>
    <mergeCell ref="G30:H30"/>
    <mergeCell ref="I30:J30"/>
    <mergeCell ref="A31:C31"/>
    <mergeCell ref="D31:E31"/>
    <mergeCell ref="G31:H31"/>
    <mergeCell ref="I31:J31"/>
    <mergeCell ref="A30:C30"/>
    <mergeCell ref="K20:L20"/>
    <mergeCell ref="W24:X24"/>
    <mergeCell ref="W20:X20"/>
    <mergeCell ref="W23:X23"/>
    <mergeCell ref="W21:X21"/>
    <mergeCell ref="W22:X22"/>
    <mergeCell ref="H25:J25"/>
    <mergeCell ref="K23:L23"/>
    <mergeCell ref="K24:L24"/>
    <mergeCell ref="K21:L21"/>
    <mergeCell ref="K22:L22"/>
    <mergeCell ref="B14:G14"/>
    <mergeCell ref="N14:S14"/>
    <mergeCell ref="W19:X19"/>
    <mergeCell ref="W16:X16"/>
    <mergeCell ref="B16:G16"/>
    <mergeCell ref="N16:S16"/>
    <mergeCell ref="W17:X17"/>
    <mergeCell ref="K17:L17"/>
    <mergeCell ref="K18:L18"/>
    <mergeCell ref="K19:L19"/>
    <mergeCell ref="W18:X18"/>
    <mergeCell ref="N15:S15"/>
    <mergeCell ref="AL32:AM32"/>
    <mergeCell ref="O33:P33"/>
    <mergeCell ref="T2:W2"/>
    <mergeCell ref="F2:I2"/>
    <mergeCell ref="K16:L16"/>
    <mergeCell ref="K15:L15"/>
    <mergeCell ref="T3:X3"/>
    <mergeCell ref="N2:Q2"/>
    <mergeCell ref="A11:X12"/>
    <mergeCell ref="T7:X7"/>
    <mergeCell ref="W14:X14"/>
    <mergeCell ref="W15:X15"/>
    <mergeCell ref="C5:F5"/>
    <mergeCell ref="G5:H5"/>
    <mergeCell ref="I5:X5"/>
    <mergeCell ref="B15:G15"/>
  </mergeCells>
  <phoneticPr fontId="1"/>
  <pageMargins left="0.46" right="0.15" top="0.34" bottom="0.24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大会案内</vt:lpstr>
      <vt:lpstr>申込書</vt:lpstr>
      <vt:lpstr>申込書!Print_Area</vt:lpstr>
      <vt:lpstr>大会案内!Print_Area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2023-01-20T06:47:14Z</dcterms:modified>
</cp:coreProperties>
</file>